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80" firstSheet="5" activeTab="8"/>
  </bookViews>
  <sheets>
    <sheet name="2020年一般公共预算收入执行情况表" sheetId="1" r:id="rId1"/>
    <sheet name="2020年一般公共预算收入执行情况" sheetId="2" r:id="rId2"/>
    <sheet name="2020年一般公共预算支出执行情况" sheetId="3" r:id="rId3"/>
    <sheet name="2020年本级一般公共预算支出执行情况表" sheetId="4" r:id="rId4"/>
    <sheet name="2020年秭归县县本级基本支出执行情况表" sheetId="5" r:id="rId5"/>
    <sheet name="2020年秭归县一般债务限额表" sheetId="6" r:id="rId6"/>
    <sheet name="2020年政府性基金收入执行情况表" sheetId="7" r:id="rId7"/>
    <sheet name="2020年秭归县本级政府性基金收入执行情况表" sheetId="8" r:id="rId8"/>
    <sheet name="2020年秭归县政府性基金支出执行情况表" sheetId="9" r:id="rId9"/>
    <sheet name="2020年秭归县本级政府性基金支出执行情况表" sheetId="10" r:id="rId10"/>
    <sheet name="2020年秭归县专项债务限额表" sheetId="11" r:id="rId11"/>
    <sheet name="2020年秭归县国有资本经营收入执行情况表" sheetId="12" r:id="rId12"/>
    <sheet name="2020年秭归县本级国有资本经营收入执行情况表" sheetId="13" r:id="rId13"/>
    <sheet name="2020年秭归县国有资本经营支出执行情况表" sheetId="14" r:id="rId14"/>
    <sheet name="2020年秭归县本级国有资本经营支出执行情况表" sheetId="15" r:id="rId15"/>
    <sheet name="2020年秭归县社会保险基金收入执行情况表" sheetId="16" r:id="rId16"/>
    <sheet name="2020年秭归县本级社会保险基金收入执行情况表" sheetId="17" r:id="rId17"/>
    <sheet name="2020年秭归县社会保险基金支出执行情况表" sheetId="18" r:id="rId18"/>
    <sheet name="2020年秭归县本级社会保险基金支出执行情况表" sheetId="19" r:id="rId19"/>
    <sheet name="2020秭归县财政收入执行情况" sheetId="20" r:id="rId20"/>
    <sheet name="2020年秭归县财政支出执行情况表" sheetId="21" r:id="rId21"/>
  </sheets>
  <calcPr calcId="144525"/>
</workbook>
</file>

<file path=xl/sharedStrings.xml><?xml version="1.0" encoding="utf-8"?>
<sst xmlns="http://schemas.openxmlformats.org/spreadsheetml/2006/main" count="411" uniqueCount="249">
  <si>
    <t>2020年秭归县一般公共预算收入执行情况</t>
  </si>
  <si>
    <t>表一</t>
  </si>
  <si>
    <t>单位：万元</t>
  </si>
  <si>
    <t>项目</t>
  </si>
  <si>
    <t>预算数</t>
  </si>
  <si>
    <t>完成数</t>
  </si>
  <si>
    <t>占预算数%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</si>
  <si>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</si>
  <si>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</si>
  <si>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</si>
  <si>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</si>
  <si>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</si>
  <si>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</si>
  <si>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</si>
  <si>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</si>
  <si>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</si>
  <si>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</si>
  <si>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</si>
  <si>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</si>
  <si>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</si>
  <si>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</si>
  <si>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环境保护税</t>
  </si>
  <si>
    <t>其他税收收入</t>
  </si>
  <si>
    <t>二、非税收入</t>
  </si>
  <si>
    <t>专项收入</t>
  </si>
  <si>
    <t>行政事业性收费</t>
  </si>
  <si>
    <t>罚没收入</t>
  </si>
  <si>
    <t>国有资源（资产）有偿使用收入</t>
  </si>
  <si>
    <t>捐赠收入</t>
  </si>
  <si>
    <t>政府住房基金收入</t>
  </si>
  <si>
    <t>其他收入</t>
  </si>
  <si>
    <t>收入合计</t>
  </si>
  <si>
    <t>2020年本级一般公共预算收入执行情况</t>
  </si>
  <si>
    <t>表二</t>
  </si>
  <si>
    <t>一、地方公共财政预算收入</t>
  </si>
  <si>
    <t>（一）税收收入</t>
  </si>
  <si>
    <t>（二）非税收入</t>
  </si>
  <si>
    <t>二、上级补助收入</t>
  </si>
  <si>
    <t>（一）返还性收入</t>
  </si>
  <si>
    <t>成品油税费改革返还性收入</t>
  </si>
  <si>
    <t>增值税税收返还收入</t>
  </si>
  <si>
    <t>消费税税收返还收入</t>
  </si>
  <si>
    <t>增值税"五五分享"税收返还收入</t>
  </si>
  <si>
    <t>财政体制调整核定返还收入</t>
  </si>
  <si>
    <t>（二）一般性转移支付收入</t>
  </si>
  <si>
    <t>均衡性转移支付收入</t>
  </si>
  <si>
    <t>县级基本财力保障</t>
  </si>
  <si>
    <t>结算补助收入</t>
  </si>
  <si>
    <t>资源枯竭型城市转移支付补助收入</t>
  </si>
  <si>
    <t>企事业单位划转补助收入</t>
  </si>
  <si>
    <t>产粮（油）大县奖励资金收入</t>
  </si>
  <si>
    <t>重点生态功能区转移支付收入</t>
  </si>
  <si>
    <t>固定数额补助收入</t>
  </si>
  <si>
    <t>革命老区转移支付收入</t>
  </si>
  <si>
    <t>民族地区转移支付收入</t>
  </si>
  <si>
    <t>贫困地区转移支付收入</t>
  </si>
  <si>
    <t>公共安全共同财政事权转移支付收入</t>
  </si>
  <si>
    <t>教育共同财政事权转移支付收入</t>
  </si>
  <si>
    <t>科技共同财政事权转移支付收入</t>
  </si>
  <si>
    <t>文化旅游体育与传媒共同事权转移支付收入</t>
  </si>
  <si>
    <t>社会保障和就业共同财政事权转移支付收入</t>
  </si>
  <si>
    <t>卫生健康共同财政事权转移支付收入</t>
  </si>
  <si>
    <t>节能环保共同财政事权转移支付收入</t>
  </si>
  <si>
    <t>农林水共同财政事权转移支付收入</t>
  </si>
  <si>
    <t>交通运输共同财政事权转移支付收入</t>
  </si>
  <si>
    <t>住房保障共同财政事权转移支付收入</t>
  </si>
  <si>
    <t>粮油物资储备共同财政事权转移支付收入</t>
  </si>
  <si>
    <t>灾害防治及应急管理共同财政事权转移支付收入</t>
  </si>
  <si>
    <t>其他一般性转移支付收入</t>
  </si>
  <si>
    <t>（三）专项转移支付收入</t>
  </si>
  <si>
    <t>三、地方政府债券转贷</t>
  </si>
  <si>
    <t>新增债券</t>
  </si>
  <si>
    <t>置换债券</t>
  </si>
  <si>
    <t>四、下级上解收入</t>
  </si>
  <si>
    <t>五、调入资金（基金调入）</t>
  </si>
  <si>
    <t>六、调入资金（其他调入）</t>
  </si>
  <si>
    <t>七、调入预算稳定调节基金</t>
  </si>
  <si>
    <t>八、上年结转</t>
  </si>
  <si>
    <t>2020年秭归县一般公共预算支出执行情况表</t>
  </si>
  <si>
    <t>表三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</si>
  <si>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</si>
  <si>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</si>
  <si>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</si>
  <si>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</si>
  <si>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</si>
  <si>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</si>
  <si>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</si>
  <si>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八、医疗卫生和计划生育支出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</si>
  <si>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</si>
  <si>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</si>
  <si>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</si>
  <si>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</si>
  <si>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</si>
  <si>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</si>
  <si>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</si>
  <si>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</si>
  <si>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</si>
  <si>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</si>
  <si>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十九、灾害防治及应急管理支出</t>
  </si>
  <si>
    <t>二十、预备费</t>
  </si>
  <si>
    <t>二十一、债务付息支出</t>
  </si>
  <si>
    <t>二十二、其他支出</t>
  </si>
  <si>
    <t>二十三、债务发行费</t>
  </si>
  <si>
    <t>支出合计</t>
  </si>
  <si>
    <t>2020年本级一般公共预算支出执行情况表</t>
  </si>
  <si>
    <t>表四</t>
  </si>
  <si>
    <t>备注</t>
  </si>
  <si>
    <t>一、地方公共财政预算支出合计</t>
  </si>
  <si>
    <t>（一）一般公共服务支出</t>
  </si>
  <si>
    <t>（二）国防支出</t>
  </si>
  <si>
    <t>（三）公共安全支出</t>
  </si>
  <si>
    <t>（四）教育支出</t>
  </si>
  <si>
    <t>（五）科学技术支出</t>
  </si>
  <si>
    <t>（六）文化体育与传媒支出</t>
  </si>
  <si>
    <t>（七）社会保障和就业支出</t>
  </si>
  <si>
    <t>（八）医疗卫生和计划生育支出</t>
  </si>
  <si>
    <t>（九）节能环保支出</t>
  </si>
  <si>
    <t>（十）城乡社区支出</t>
  </si>
  <si>
    <t>（十一）农林水支出</t>
  </si>
  <si>
    <t>（十二）交通运输支出</t>
  </si>
  <si>
    <t>（十三）资源勘探信息等支出</t>
  </si>
  <si>
    <t>（十四）商业服务业等支出</t>
  </si>
  <si>
    <t>（十五）金融支出</t>
  </si>
  <si>
    <t>（十六）国土海洋气象等支出</t>
  </si>
  <si>
    <t>（十七）住房保障支出</t>
  </si>
  <si>
    <t>（十八）粮油物资储备支出</t>
  </si>
  <si>
    <t>（十九）灾害防治及应急管理支出</t>
  </si>
  <si>
    <t>（二十）预备费</t>
  </si>
  <si>
    <t>（二十一）债务付息支出</t>
  </si>
  <si>
    <t>（二十二）其他支出</t>
  </si>
  <si>
    <t>（二十三）债务发行费</t>
  </si>
  <si>
    <t>二、上解上级支出</t>
  </si>
  <si>
    <t>（一）原体制上解支出</t>
  </si>
  <si>
    <t>（二）调整完善财政体制上解</t>
  </si>
  <si>
    <t>（三）专项上解支出</t>
  </si>
  <si>
    <t>（四）出口退税专项上解基数</t>
  </si>
  <si>
    <t>三、地方政府债券还本支出</t>
  </si>
  <si>
    <t>（一）置换债券安排的还本支出</t>
  </si>
  <si>
    <t>四、补助下级支出</t>
  </si>
  <si>
    <t>五、调出资金</t>
  </si>
  <si>
    <t>六、安排预算稳定调节基金</t>
  </si>
  <si>
    <t>七、结转下年</t>
  </si>
  <si>
    <t>2020年秭归县县本级基本支出执行情况表</t>
  </si>
  <si>
    <t>表五</t>
  </si>
  <si>
    <t>一、机关工资福利支出（501）</t>
  </si>
  <si>
    <t>二、机关商品和服务支出（502）</t>
  </si>
  <si>
    <t>三、对事业单位经常性补助（505）</t>
  </si>
  <si>
    <t>（一）工资福利支出（50501）</t>
  </si>
  <si>
    <t>（二）商品和服务支出（50502）</t>
  </si>
  <si>
    <t>四、对个人和家庭的补助（509）</t>
  </si>
  <si>
    <t>2020年秭归县一般债务限额表</t>
  </si>
  <si>
    <t>表六</t>
  </si>
  <si>
    <t>地区</t>
  </si>
  <si>
    <t>限额</t>
  </si>
  <si>
    <t>秭归县</t>
  </si>
  <si>
    <t>2020年秭归县政府性基金收入执行情况表</t>
  </si>
  <si>
    <t>表七</t>
  </si>
  <si>
    <t>一、国有土地收益基金收入</t>
  </si>
  <si>
    <t>二、国有土地使用权出让收入</t>
  </si>
  <si>
    <t>三、城市基础设施配套费收入</t>
  </si>
  <si>
    <t>四、车辆通行费收入</t>
  </si>
  <si>
    <t>五、污水处理费收入</t>
  </si>
  <si>
    <t>六、专项债券对应项目专项收入</t>
  </si>
  <si>
    <t>收入总计</t>
  </si>
  <si>
    <t>2020年秭归县本级政府性基金收入执行情况表</t>
  </si>
  <si>
    <t>表八</t>
  </si>
  <si>
    <t>上年结转收入</t>
  </si>
  <si>
    <t>债券转贷收入</t>
  </si>
  <si>
    <t>专项转移支付收入</t>
  </si>
  <si>
    <t>调入资金</t>
  </si>
  <si>
    <t>2020年政府性基金支出执行情况表</t>
  </si>
  <si>
    <t>表九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</si>
  <si>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</si>
  <si>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</si>
  <si>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</si>
  <si>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</si>
  <si>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</si>
  <si>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</si>
  <si>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</si>
  <si>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</si>
  <si>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</si>
  <si>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支出总计</t>
  </si>
  <si>
    <t>2020年秭归县本级政府性基金支出执行情况表</t>
  </si>
  <si>
    <t>表十</t>
  </si>
  <si>
    <t>国家电影事业发展专项资金安排的支出</t>
  </si>
  <si>
    <t>旅游发展基金支出</t>
  </si>
  <si>
    <t>大中型水库移民后期扶持基金支出</t>
  </si>
  <si>
    <t>国有土地使用权出让收入安排的支出</t>
  </si>
  <si>
    <t>国有土地收益基金安排的支出</t>
  </si>
  <si>
    <t>城市基础设施配套费安排的支出</t>
  </si>
  <si>
    <t>污水处理费安排的支出</t>
  </si>
  <si>
    <t>大中型水库库区基金安排的支出</t>
  </si>
  <si>
    <t>三峡水库库区基金支出</t>
  </si>
  <si>
    <t>国家重大水利工程建设基金安排的支出</t>
  </si>
  <si>
    <t>车辆通行费安排的支出</t>
  </si>
  <si>
    <t>其他政府性基金及对应专项债务收入安排的支出</t>
  </si>
  <si>
    <t>彩票公益金安排的支出</t>
  </si>
  <si>
    <t>地方政府专项债务付息支出</t>
  </si>
  <si>
    <t>八、债务发行费支出</t>
  </si>
  <si>
    <t>地方政府专项债务发行费用支出</t>
  </si>
  <si>
    <t>抗疫相关支出</t>
  </si>
  <si>
    <t>债务还本支出</t>
  </si>
  <si>
    <t>调出资金</t>
  </si>
  <si>
    <t>结转下年</t>
  </si>
  <si>
    <t>2020年秭归县专项债务限额表</t>
  </si>
  <si>
    <t>表十一</t>
  </si>
  <si>
    <t>2020年秭归县国有资本经营收入执行情况表</t>
  </si>
  <si>
    <t>表十二</t>
  </si>
  <si>
    <t>一、利润收入</t>
  </si>
  <si>
    <t>二、股利、利息收入</t>
  </si>
  <si>
    <t>2020年秭归县本级国有资本经营收入执行情况表</t>
  </si>
  <si>
    <t>表十三</t>
  </si>
  <si>
    <t>转移性收入</t>
  </si>
  <si>
    <t>2020年秭归县国有资本经营支出执行情况表</t>
  </si>
  <si>
    <t>表十四</t>
  </si>
  <si>
    <t>一、解决历史遗留问题及改革成本支出</t>
  </si>
  <si>
    <t>二、国有企业资本金注入</t>
  </si>
  <si>
    <t>2020年秭归县本级国有资本经营支出执行情况表</t>
  </si>
  <si>
    <t>表十五</t>
  </si>
  <si>
    <t>2020年秭归县社会保险基金收入执行情况表</t>
  </si>
  <si>
    <t>表十六</t>
  </si>
  <si>
    <t>一、企业职工基本养老保险基金</t>
  </si>
  <si>
    <t>二、城乡居民基本养老保险基金</t>
  </si>
  <si>
    <t>三、城镇职工基本医疗保险基金</t>
  </si>
  <si>
    <t>四、居民基本医疗保险基金</t>
  </si>
  <si>
    <t>五、工伤保险基金</t>
  </si>
  <si>
    <t>六、失业保险基金</t>
  </si>
  <si>
    <t>七、机关事业养老保险基金</t>
  </si>
  <si>
    <t>2020年秭归县本级社会保险基金收入执行情况表</t>
  </si>
  <si>
    <t>表十七</t>
  </si>
  <si>
    <t>历年滚存结余</t>
  </si>
  <si>
    <t>2020年秭归县社会保险基金支出执行情况表</t>
  </si>
  <si>
    <t>表十八</t>
  </si>
  <si>
    <t>2020年秭归县本级社会保险基金支出执行情况表</t>
  </si>
  <si>
    <t>表十九</t>
  </si>
  <si>
    <t>2020秭归县财政收入执行情况</t>
  </si>
  <si>
    <t>表二十</t>
  </si>
  <si>
    <t>一、一般公共预算收入</t>
  </si>
  <si>
    <t>其中：本级收入</t>
  </si>
  <si>
    <t>二、政府性基金收入</t>
  </si>
  <si>
    <t>三、国有资本经营收入</t>
  </si>
  <si>
    <t xml:space="preserve">                     其中：本级收入</t>
  </si>
  <si>
    <t>2020年秭归县财政支出执行情况表</t>
  </si>
  <si>
    <t>表二十一</t>
  </si>
  <si>
    <t>一、一般公共预算支出</t>
  </si>
  <si>
    <t>其中：本级支出</t>
  </si>
  <si>
    <t>二、政府性基金支出</t>
  </si>
  <si>
    <t>三、国有资本经营支出</t>
  </si>
  <si>
    <t xml:space="preserve">                     其中：本级支出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</si>
</sst>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2"/>
    </xf>
    <xf numFmtId="10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indent="2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1" xfId="0" applyFont="1" applyBorder="1" applyAlignment="1">
      <alignment horizontal="center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C33" sqref="C33"/>
    </sheetView>
  </sheetViews>
  <sheetFormatPr defaultColWidth="9" defaultRowHeight="14.25" outlineLevelCol="3"/>
  <cols>
    <col min="1" max="1" width="37.75" customWidth="1"/>
    <col min="2" max="3" width="8.875" customWidth="1"/>
    <col min="4" max="4" width="14" customWidth="1"/>
  </cols>
  <sheetData>
    <row r="1" ht="18" spans="1:4">
      <c r="A1" s="2" t="s">
        <v>0</v>
      </c>
      <c r="B1" s="2"/>
      <c r="C1" s="2"/>
      <c r="D1" s="2"/>
    </row>
    <row r="2" ht="18" spans="1:4">
      <c r="A2" s="9" t="s">
        <v>1</v>
      </c>
      <c r="B2" s="9"/>
      <c r="C2" s="9"/>
      <c r="D2" s="9" t="s">
        <v>2</v>
      </c>
    </row>
    <row r="3" ht="18" spans="1:4">
      <c r="A3" s="3" t="s">
        <v>3</v>
      </c>
      <c r="B3" s="3" t="s">
        <v>4</v>
      </c>
      <c r="C3" s="3" t="s">
        <v>5</v>
      </c>
      <c r="D3" s="3" t="s">
        <v>6</v>
      </c>
    </row>
    <row r="4" ht="18" spans="1:4">
      <c r="A4" s="13" t="s">
        <v>7</v>
      </c>
      <c r="B4" s="3">
        <f>SUM(B5:B18)</f>
        <v>40000</v>
      </c>
      <c r="C4" s="3">
        <f>SUM(C5:C19)</f>
        <v>29699</v>
      </c>
      <c r="D4" s="8">
        <f>C4/B4</f>
        <v>0.742475</v>
      </c>
    </row>
    <row r="5" ht="18" spans="1:4">
      <c r="A5" s="14" t="s">
        <v>8</v>
      </c>
      <c r="B5" s="11">
        <v>16150</v>
      </c>
      <c r="C5" s="11">
        <v>15842</v>
      </c>
      <c r="D5" s="6">
        <f t="shared" ref="D5:D28" si="0">C5/B5</f>
        <v>0.980928792569659</v>
      </c>
    </row>
    <row r="6" ht="18" spans="1:4">
      <c r="A6" s="14" t="s">
        <v>9</v>
      </c>
      <c r="B6" s="11">
        <v>4000</v>
      </c>
      <c r="C6" s="11">
        <v>5683</v>
      </c>
      <c r="D6" s="6">
        <f t="shared" si="0"/>
        <v>1.42075</v>
      </c>
    </row>
    <row r="7" ht="18" spans="1:4">
      <c r="A7" s="14" t="s">
        <v>10</v>
      </c>
      <c r="B7" s="11">
        <v>950</v>
      </c>
      <c r="C7" s="11">
        <v>1056</v>
      </c>
      <c r="D7" s="6">
        <f t="shared" si="0"/>
        <v>1.11157894736842</v>
      </c>
    </row>
    <row r="8" ht="18" spans="1:4">
      <c r="A8" s="14" t="s">
        <v>11</v>
      </c>
      <c r="B8" s="11">
        <v>1050</v>
      </c>
      <c r="C8" s="11">
        <v>745</v>
      </c>
      <c r="D8" s="6">
        <f t="shared" si="0"/>
        <v>0.70952380952381</v>
      </c>
    </row>
    <row r="9" ht="18" spans="1:4">
      <c r="A9" s="14" t="s">
        <v>12</v>
      </c>
      <c r="B9" s="11">
        <v>1450</v>
      </c>
      <c r="C9" s="11">
        <v>1567</v>
      </c>
      <c r="D9" s="6">
        <f t="shared" si="0"/>
        <v>1.08068965517241</v>
      </c>
    </row>
    <row r="10" ht="18" spans="1:4">
      <c r="A10" s="14" t="s">
        <v>13</v>
      </c>
      <c r="B10" s="11">
        <v>1050</v>
      </c>
      <c r="C10" s="11">
        <v>803</v>
      </c>
      <c r="D10" s="6">
        <f t="shared" si="0"/>
        <v>0.764761904761905</v>
      </c>
    </row>
    <row r="11" ht="18" spans="1:4">
      <c r="A11" s="14" t="s">
        <v>14</v>
      </c>
      <c r="B11" s="11">
        <v>500</v>
      </c>
      <c r="C11" s="11">
        <v>385</v>
      </c>
      <c r="D11" s="6">
        <f t="shared" si="0"/>
        <v>0.77</v>
      </c>
    </row>
    <row r="12" ht="18" spans="1:4">
      <c r="A12" s="14" t="s">
        <v>15</v>
      </c>
      <c r="B12" s="11">
        <v>1250</v>
      </c>
      <c r="C12" s="11">
        <v>768</v>
      </c>
      <c r="D12" s="6">
        <f t="shared" si="0"/>
        <v>0.6144</v>
      </c>
    </row>
    <row r="13" ht="18" spans="1:4">
      <c r="A13" s="14" t="s">
        <v>16</v>
      </c>
      <c r="B13" s="11">
        <v>3350</v>
      </c>
      <c r="C13" s="11">
        <v>-2423</v>
      </c>
      <c r="D13" s="6">
        <f t="shared" si="0"/>
        <v>-0.723283582089552</v>
      </c>
    </row>
    <row r="14" ht="18" spans="1:4">
      <c r="A14" s="14" t="s">
        <v>17</v>
      </c>
      <c r="B14" s="11">
        <v>650</v>
      </c>
      <c r="C14" s="11">
        <v>920</v>
      </c>
      <c r="D14" s="6">
        <f t="shared" si="0"/>
        <v>1.41538461538462</v>
      </c>
    </row>
    <row r="15" ht="18" spans="1:4">
      <c r="A15" s="14" t="s">
        <v>18</v>
      </c>
      <c r="B15" s="11">
        <v>4350</v>
      </c>
      <c r="C15" s="11">
        <v>1888</v>
      </c>
      <c r="D15" s="6">
        <f t="shared" si="0"/>
        <v>0.434022988505747</v>
      </c>
    </row>
    <row r="16" ht="18" spans="1:4">
      <c r="A16" s="14" t="s">
        <v>19</v>
      </c>
      <c r="B16" s="11">
        <v>3750</v>
      </c>
      <c r="C16" s="11">
        <v>1986</v>
      </c>
      <c r="D16" s="6">
        <f t="shared" si="0"/>
        <v>0.5296</v>
      </c>
    </row>
    <row r="17" ht="18" spans="1:4">
      <c r="A17" s="14" t="s">
        <v>20</v>
      </c>
      <c r="B17" s="11">
        <v>1300</v>
      </c>
      <c r="C17" s="11">
        <v>1254</v>
      </c>
      <c r="D17" s="6">
        <f t="shared" si="0"/>
        <v>0.964615384615385</v>
      </c>
    </row>
    <row r="18" ht="18" spans="1:4">
      <c r="A18" s="14" t="s">
        <v>21</v>
      </c>
      <c r="B18" s="11">
        <v>200</v>
      </c>
      <c r="C18" s="11">
        <v>277</v>
      </c>
      <c r="D18" s="6">
        <f t="shared" si="0"/>
        <v>1.385</v>
      </c>
    </row>
    <row r="19" ht="18" spans="1:4">
      <c r="A19" s="14" t="s">
        <v>22</v>
      </c>
      <c r="B19" s="11"/>
      <c r="C19" s="11">
        <v>-1052</v>
      </c>
      <c r="D19" s="6"/>
    </row>
    <row r="20" ht="18" spans="1:4">
      <c r="A20" s="13" t="s">
        <v>23</v>
      </c>
      <c r="B20" s="3">
        <f>SUM(B21:B27)</f>
        <v>20000</v>
      </c>
      <c r="C20" s="3">
        <f>SUM(C21:C27)</f>
        <v>9837</v>
      </c>
      <c r="D20" s="8">
        <f t="shared" si="0"/>
        <v>0.49185</v>
      </c>
    </row>
    <row r="21" ht="18" spans="1:4">
      <c r="A21" s="14" t="s">
        <v>24</v>
      </c>
      <c r="B21" s="11">
        <v>2500</v>
      </c>
      <c r="C21" s="11">
        <v>2484</v>
      </c>
      <c r="D21" s="6">
        <f t="shared" si="0"/>
        <v>0.9936</v>
      </c>
    </row>
    <row r="22" ht="18" spans="1:4">
      <c r="A22" s="14" t="s">
        <v>25</v>
      </c>
      <c r="B22" s="11">
        <v>6300</v>
      </c>
      <c r="C22" s="11">
        <v>1862</v>
      </c>
      <c r="D22" s="6">
        <f t="shared" si="0"/>
        <v>0.295555555555556</v>
      </c>
    </row>
    <row r="23" ht="18" spans="1:4">
      <c r="A23" s="14" t="s">
        <v>26</v>
      </c>
      <c r="B23" s="11">
        <v>2500</v>
      </c>
      <c r="C23" s="11">
        <v>1350</v>
      </c>
      <c r="D23" s="6">
        <f t="shared" si="0"/>
        <v>0.54</v>
      </c>
    </row>
    <row r="24" ht="18" spans="1:4">
      <c r="A24" s="14" t="s">
        <v>27</v>
      </c>
      <c r="B24" s="11">
        <v>2500</v>
      </c>
      <c r="C24" s="11">
        <v>1082</v>
      </c>
      <c r="D24" s="6">
        <f t="shared" si="0"/>
        <v>0.4328</v>
      </c>
    </row>
    <row r="25" ht="18" spans="1:4">
      <c r="A25" s="14" t="s">
        <v>28</v>
      </c>
      <c r="B25" s="11">
        <v>4000</v>
      </c>
      <c r="C25" s="11">
        <v>2327</v>
      </c>
      <c r="D25" s="6">
        <f t="shared" si="0"/>
        <v>0.58175</v>
      </c>
    </row>
    <row r="26" ht="18" spans="1:4">
      <c r="A26" s="14" t="s">
        <v>29</v>
      </c>
      <c r="B26" s="11">
        <v>2000</v>
      </c>
      <c r="C26" s="11">
        <v>582</v>
      </c>
      <c r="D26" s="6">
        <f t="shared" si="0"/>
        <v>0.291</v>
      </c>
    </row>
    <row r="27" ht="18" spans="1:4">
      <c r="A27" s="14" t="s">
        <v>30</v>
      </c>
      <c r="B27" s="11">
        <v>200</v>
      </c>
      <c r="C27" s="11">
        <v>150</v>
      </c>
      <c r="D27" s="6">
        <f t="shared" si="0"/>
        <v>0.75</v>
      </c>
    </row>
    <row r="28" ht="18" spans="1:4">
      <c r="A28" s="3" t="s">
        <v>31</v>
      </c>
      <c r="B28" s="3">
        <f>B20+B4</f>
        <v>60000</v>
      </c>
      <c r="C28" s="3">
        <f>C20+C4</f>
        <v>39536</v>
      </c>
      <c r="D28" s="8">
        <f t="shared" si="0"/>
        <v>0.658933333333333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10" workbookViewId="0">
      <selection activeCell="H12" sqref="H12"/>
    </sheetView>
  </sheetViews>
  <sheetFormatPr defaultColWidth="9" defaultRowHeight="18" outlineLevelCol="3"/>
  <cols>
    <col min="1" max="1" width="56.125" style="9" customWidth="1"/>
    <col min="2" max="2" width="8.875" style="9" customWidth="1"/>
    <col min="3" max="3" width="9.25" style="9" customWidth="1"/>
    <col min="4" max="4" width="14" style="9" customWidth="1"/>
    <col min="5" max="16384" width="9" style="9"/>
  </cols>
  <sheetData>
    <row r="1" spans="1:4">
      <c r="A1" s="2" t="s">
        <v>182</v>
      </c>
      <c r="B1" s="2"/>
      <c r="C1" s="2"/>
      <c r="D1" s="2"/>
    </row>
    <row r="2" spans="1:4">
      <c r="A2" s="9" t="s">
        <v>183</v>
      </c>
      <c r="D2" s="9" t="s">
        <v>2</v>
      </c>
    </row>
    <row r="3" spans="1:4">
      <c r="A3" s="3" t="s">
        <v>3</v>
      </c>
      <c r="B3" s="3" t="s">
        <v>4</v>
      </c>
      <c r="C3" s="3" t="s">
        <v>5</v>
      </c>
      <c r="D3" s="3" t="s">
        <v>6</v>
      </c>
    </row>
    <row r="4" spans="1:4">
      <c r="A4" s="13" t="s">
        <v>172</v>
      </c>
      <c r="B4" s="3">
        <f>B5+B6</f>
        <v>0</v>
      </c>
      <c r="C4" s="3">
        <f>C5+C6</f>
        <v>77</v>
      </c>
      <c r="D4" s="8"/>
    </row>
    <row r="5" spans="1:4">
      <c r="A5" s="14" t="s">
        <v>184</v>
      </c>
      <c r="B5" s="11">
        <v>0</v>
      </c>
      <c r="C5" s="11">
        <v>7</v>
      </c>
      <c r="D5" s="6"/>
    </row>
    <row r="6" spans="1:4">
      <c r="A6" s="14" t="s">
        <v>185</v>
      </c>
      <c r="B6" s="11">
        <v>0</v>
      </c>
      <c r="C6" s="11">
        <v>70</v>
      </c>
      <c r="D6" s="6"/>
    </row>
    <row r="7" spans="1:4">
      <c r="A7" s="13" t="s">
        <v>173</v>
      </c>
      <c r="B7" s="3">
        <f>B8</f>
        <v>5656</v>
      </c>
      <c r="C7" s="3">
        <f>C8</f>
        <v>5974</v>
      </c>
      <c r="D7" s="8">
        <f t="shared" ref="D7:D29" si="0">C7/B7</f>
        <v>1.05622347949081</v>
      </c>
    </row>
    <row r="8" spans="1:4">
      <c r="A8" s="14" t="s">
        <v>186</v>
      </c>
      <c r="B8" s="11">
        <v>5656</v>
      </c>
      <c r="C8" s="11">
        <v>5974</v>
      </c>
      <c r="D8" s="6">
        <f t="shared" si="0"/>
        <v>1.05622347949081</v>
      </c>
    </row>
    <row r="9" spans="1:4">
      <c r="A9" s="13" t="s">
        <v>174</v>
      </c>
      <c r="B9" s="3">
        <f>B10+B11+B12+B13</f>
        <v>25834</v>
      </c>
      <c r="C9" s="3">
        <f>C10+C11+C12+C13</f>
        <v>19268</v>
      </c>
      <c r="D9" s="8">
        <f t="shared" si="0"/>
        <v>0.745838817062785</v>
      </c>
    </row>
    <row r="10" spans="1:4">
      <c r="A10" s="14" t="s">
        <v>187</v>
      </c>
      <c r="B10" s="11">
        <v>19598</v>
      </c>
      <c r="C10" s="11">
        <v>16849</v>
      </c>
      <c r="D10" s="6">
        <f t="shared" si="0"/>
        <v>0.859730584753546</v>
      </c>
    </row>
    <row r="11" spans="1:4">
      <c r="A11" s="14" t="s">
        <v>188</v>
      </c>
      <c r="B11" s="11">
        <v>4326</v>
      </c>
      <c r="C11" s="11">
        <v>16</v>
      </c>
      <c r="D11" s="6">
        <f t="shared" si="0"/>
        <v>0.00369856680536292</v>
      </c>
    </row>
    <row r="12" spans="1:4">
      <c r="A12" s="14" t="s">
        <v>189</v>
      </c>
      <c r="B12" s="11">
        <v>1350</v>
      </c>
      <c r="C12" s="11">
        <v>1849</v>
      </c>
      <c r="D12" s="6">
        <f t="shared" si="0"/>
        <v>1.36962962962963</v>
      </c>
    </row>
    <row r="13" spans="1:4">
      <c r="A13" s="14" t="s">
        <v>190</v>
      </c>
      <c r="B13" s="11">
        <v>560</v>
      </c>
      <c r="C13" s="11">
        <v>554</v>
      </c>
      <c r="D13" s="6">
        <f t="shared" si="0"/>
        <v>0.989285714285714</v>
      </c>
    </row>
    <row r="14" spans="1:4">
      <c r="A14" s="13" t="s">
        <v>175</v>
      </c>
      <c r="B14" s="3">
        <f>B15+B16+B17</f>
        <v>34225</v>
      </c>
      <c r="C14" s="3">
        <f>C15+C16+C17</f>
        <v>56740</v>
      </c>
      <c r="D14" s="8">
        <f t="shared" si="0"/>
        <v>1.65785244704164</v>
      </c>
    </row>
    <row r="15" spans="1:4">
      <c r="A15" s="14" t="s">
        <v>191</v>
      </c>
      <c r="B15" s="11">
        <v>200</v>
      </c>
      <c r="C15" s="11">
        <v>200</v>
      </c>
      <c r="D15" s="6">
        <f t="shared" si="0"/>
        <v>1</v>
      </c>
    </row>
    <row r="16" spans="1:4">
      <c r="A16" s="14" t="s">
        <v>192</v>
      </c>
      <c r="B16" s="11">
        <v>3097</v>
      </c>
      <c r="C16" s="11">
        <v>3097</v>
      </c>
      <c r="D16" s="6">
        <f t="shared" si="0"/>
        <v>1</v>
      </c>
    </row>
    <row r="17" spans="1:4">
      <c r="A17" s="14" t="s">
        <v>193</v>
      </c>
      <c r="B17" s="11">
        <v>30928</v>
      </c>
      <c r="C17" s="11">
        <v>53443</v>
      </c>
      <c r="D17" s="6">
        <f t="shared" si="0"/>
        <v>1.72798111743404</v>
      </c>
    </row>
    <row r="18" spans="1:4">
      <c r="A18" s="13" t="s">
        <v>176</v>
      </c>
      <c r="B18" s="3">
        <f>B19</f>
        <v>1500</v>
      </c>
      <c r="C18" s="3">
        <f>C19</f>
        <v>615</v>
      </c>
      <c r="D18" s="8">
        <f t="shared" si="0"/>
        <v>0.41</v>
      </c>
    </row>
    <row r="19" spans="1:4">
      <c r="A19" s="14" t="s">
        <v>194</v>
      </c>
      <c r="B19" s="11">
        <v>1500</v>
      </c>
      <c r="C19" s="11">
        <v>615</v>
      </c>
      <c r="D19" s="6">
        <f t="shared" si="0"/>
        <v>0.41</v>
      </c>
    </row>
    <row r="20" spans="1:4">
      <c r="A20" s="13" t="s">
        <v>177</v>
      </c>
      <c r="B20" s="3">
        <f>B22</f>
        <v>1429</v>
      </c>
      <c r="C20" s="3">
        <f>C21+C22</f>
        <v>35951</v>
      </c>
      <c r="D20" s="8">
        <f t="shared" si="0"/>
        <v>25.1581525542337</v>
      </c>
    </row>
    <row r="21" spans="1:4">
      <c r="A21" s="14" t="s">
        <v>195</v>
      </c>
      <c r="B21" s="11">
        <v>0</v>
      </c>
      <c r="C21" s="11">
        <v>33500</v>
      </c>
      <c r="D21" s="6"/>
    </row>
    <row r="22" spans="1:4">
      <c r="A22" s="14" t="s">
        <v>196</v>
      </c>
      <c r="B22" s="11">
        <v>1429</v>
      </c>
      <c r="C22" s="11">
        <v>2451</v>
      </c>
      <c r="D22" s="6">
        <f t="shared" si="0"/>
        <v>1.71518544436669</v>
      </c>
    </row>
    <row r="23" spans="1:4">
      <c r="A23" s="13" t="s">
        <v>178</v>
      </c>
      <c r="B23" s="3">
        <f>B24</f>
        <v>5788</v>
      </c>
      <c r="C23" s="3">
        <f>C24</f>
        <v>5964</v>
      </c>
      <c r="D23" s="8">
        <f t="shared" si="0"/>
        <v>1.03040774015204</v>
      </c>
    </row>
    <row r="24" spans="1:4">
      <c r="A24" s="14" t="s">
        <v>197</v>
      </c>
      <c r="B24" s="11">
        <v>5788</v>
      </c>
      <c r="C24" s="11">
        <v>5964</v>
      </c>
      <c r="D24" s="6">
        <f t="shared" si="0"/>
        <v>1.03040774015204</v>
      </c>
    </row>
    <row r="25" spans="1:4">
      <c r="A25" s="13" t="s">
        <v>198</v>
      </c>
      <c r="B25" s="3">
        <f>B26</f>
        <v>0</v>
      </c>
      <c r="C25" s="3">
        <f>C26</f>
        <v>39</v>
      </c>
      <c r="D25" s="8"/>
    </row>
    <row r="26" spans="1:4">
      <c r="A26" s="14" t="s">
        <v>199</v>
      </c>
      <c r="B26" s="11">
        <v>0</v>
      </c>
      <c r="C26" s="11">
        <v>39</v>
      </c>
      <c r="D26" s="6"/>
    </row>
    <row r="27" spans="1:4">
      <c r="A27" s="13" t="s">
        <v>180</v>
      </c>
      <c r="B27" s="3">
        <f>B28</f>
        <v>0</v>
      </c>
      <c r="C27" s="3">
        <f>C28</f>
        <v>13913</v>
      </c>
      <c r="D27" s="8"/>
    </row>
    <row r="28" spans="1:4">
      <c r="A28" s="14" t="s">
        <v>200</v>
      </c>
      <c r="B28" s="11">
        <v>0</v>
      </c>
      <c r="C28" s="11">
        <v>13913</v>
      </c>
      <c r="D28" s="6"/>
    </row>
    <row r="29" spans="1:4">
      <c r="A29" s="3" t="s">
        <v>103</v>
      </c>
      <c r="B29" s="3">
        <f>B4+B7+B9+B14+B18+B20+B23+B25+B27</f>
        <v>74432</v>
      </c>
      <c r="C29" s="3">
        <f>C4+C7+C9+C14+C18+C20+C23+C25+C27</f>
        <v>138541</v>
      </c>
      <c r="D29" s="8">
        <f t="shared" si="0"/>
        <v>1.86130965176268</v>
      </c>
    </row>
    <row r="30" spans="1:4">
      <c r="A30" s="10"/>
      <c r="B30" s="11"/>
      <c r="C30" s="11"/>
      <c r="D30" s="6"/>
    </row>
    <row r="31" spans="1:4">
      <c r="A31" s="13" t="s">
        <v>201</v>
      </c>
      <c r="B31" s="3">
        <v>5252</v>
      </c>
      <c r="C31" s="3">
        <v>5252</v>
      </c>
      <c r="D31" s="8">
        <f>C31/B31</f>
        <v>1</v>
      </c>
    </row>
    <row r="32" spans="1:4">
      <c r="A32" s="13" t="s">
        <v>202</v>
      </c>
      <c r="B32" s="3">
        <v>3800</v>
      </c>
      <c r="C32" s="3">
        <v>3800</v>
      </c>
      <c r="D32" s="8">
        <f t="shared" ref="D32:D34" si="1">C32/B32</f>
        <v>1</v>
      </c>
    </row>
    <row r="33" spans="1:4">
      <c r="A33" s="13" t="s">
        <v>203</v>
      </c>
      <c r="B33" s="3">
        <v>0</v>
      </c>
      <c r="C33" s="3">
        <v>25211</v>
      </c>
      <c r="D33" s="8"/>
    </row>
    <row r="34" spans="1:4">
      <c r="A34" s="3" t="s">
        <v>181</v>
      </c>
      <c r="B34" s="3">
        <f>B29+B31+B32+B33</f>
        <v>83484</v>
      </c>
      <c r="C34" s="3">
        <f>C29+C31+C32+C33</f>
        <v>172804</v>
      </c>
      <c r="D34" s="8">
        <f t="shared" si="1"/>
        <v>2.06990561065593</v>
      </c>
    </row>
  </sheetData>
  <mergeCells count="1">
    <mergeCell ref="A1:D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B5" sqref="B5"/>
    </sheetView>
  </sheetViews>
  <sheetFormatPr defaultColWidth="9" defaultRowHeight="18" outlineLevelRow="3" outlineLevelCol="1"/>
  <cols>
    <col min="1" max="2" width="22.875" style="9" customWidth="1"/>
    <col min="3" max="16384" width="9" style="9"/>
  </cols>
  <sheetData>
    <row r="1" spans="1:2">
      <c r="A1" s="2" t="s">
        <v>204</v>
      </c>
      <c r="B1" s="2"/>
    </row>
    <row r="2" spans="1:2">
      <c r="A2" s="9" t="s">
        <v>205</v>
      </c>
      <c r="B2" s="12" t="s">
        <v>2</v>
      </c>
    </row>
    <row r="3" spans="1:2">
      <c r="A3" s="3" t="s">
        <v>152</v>
      </c>
      <c r="B3" s="3" t="s">
        <v>153</v>
      </c>
    </row>
    <row r="4" spans="1:2">
      <c r="A4" s="11" t="s">
        <v>154</v>
      </c>
      <c r="B4" s="11">
        <v>199710</v>
      </c>
    </row>
  </sheetData>
  <mergeCells count="1">
    <mergeCell ref="A1:B1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4" sqref="A4:D6"/>
    </sheetView>
  </sheetViews>
  <sheetFormatPr defaultColWidth="9" defaultRowHeight="18" outlineLevelRow="5" outlineLevelCol="3"/>
  <cols>
    <col min="1" max="1" width="24.5" style="9" customWidth="1"/>
    <col min="2" max="3" width="8.875" style="9" customWidth="1"/>
    <col min="4" max="4" width="14" style="9" customWidth="1"/>
    <col min="5" max="16384" width="9" style="9"/>
  </cols>
  <sheetData>
    <row r="1" spans="1:4">
      <c r="A1" s="2" t="s">
        <v>206</v>
      </c>
      <c r="B1" s="2"/>
      <c r="C1" s="2"/>
      <c r="D1" s="2"/>
    </row>
    <row r="2" spans="1:4">
      <c r="A2" s="9" t="s">
        <v>207</v>
      </c>
      <c r="D2" s="9" t="s">
        <v>2</v>
      </c>
    </row>
    <row r="3" spans="1:4">
      <c r="A3" s="3" t="s">
        <v>3</v>
      </c>
      <c r="B3" s="3" t="s">
        <v>4</v>
      </c>
      <c r="C3" s="3" t="s">
        <v>5</v>
      </c>
      <c r="D3" s="3" t="s">
        <v>6</v>
      </c>
    </row>
    <row r="4" spans="1:4">
      <c r="A4" s="10" t="s">
        <v>208</v>
      </c>
      <c r="B4" s="11">
        <v>182</v>
      </c>
      <c r="C4" s="11">
        <v>182</v>
      </c>
      <c r="D4" s="6">
        <f>C4/B4</f>
        <v>1</v>
      </c>
    </row>
    <row r="5" spans="1:4">
      <c r="A5" s="10" t="s">
        <v>209</v>
      </c>
      <c r="B5" s="11">
        <v>195</v>
      </c>
      <c r="C5" s="11">
        <v>231</v>
      </c>
      <c r="D5" s="6">
        <f t="shared" ref="D5:D6" si="0">C5/B5</f>
        <v>1.18461538461538</v>
      </c>
    </row>
    <row r="6" spans="1:4">
      <c r="A6" s="3" t="s">
        <v>31</v>
      </c>
      <c r="B6" s="3">
        <f>B4+B5</f>
        <v>377</v>
      </c>
      <c r="C6" s="3">
        <f>C4+C5</f>
        <v>413</v>
      </c>
      <c r="D6" s="8">
        <f t="shared" si="0"/>
        <v>1.09549071618037</v>
      </c>
    </row>
  </sheetData>
  <mergeCells count="1">
    <mergeCell ref="A1:D1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C13" sqref="C13"/>
    </sheetView>
  </sheetViews>
  <sheetFormatPr defaultColWidth="9" defaultRowHeight="18" outlineLevelCol="3"/>
  <cols>
    <col min="1" max="1" width="24.5" style="1" customWidth="1"/>
    <col min="2" max="3" width="8.875" style="1" customWidth="1"/>
    <col min="4" max="4" width="14" style="1" customWidth="1"/>
    <col min="5" max="16384" width="9" style="1"/>
  </cols>
  <sheetData>
    <row r="1" spans="1:4">
      <c r="A1" s="2" t="s">
        <v>210</v>
      </c>
      <c r="B1" s="2"/>
      <c r="C1" s="2"/>
      <c r="D1" s="2"/>
    </row>
    <row r="2" spans="1:4">
      <c r="A2" s="1" t="s">
        <v>211</v>
      </c>
      <c r="D2" s="1" t="s">
        <v>2</v>
      </c>
    </row>
    <row r="3" spans="1:4">
      <c r="A3" s="3" t="s">
        <v>3</v>
      </c>
      <c r="B3" s="3" t="s">
        <v>4</v>
      </c>
      <c r="C3" s="3" t="s">
        <v>5</v>
      </c>
      <c r="D3" s="3" t="s">
        <v>6</v>
      </c>
    </row>
    <row r="4" spans="1:4">
      <c r="A4" s="4" t="s">
        <v>208</v>
      </c>
      <c r="B4" s="5">
        <v>182</v>
      </c>
      <c r="C4" s="5">
        <v>182</v>
      </c>
      <c r="D4" s="6">
        <v>1</v>
      </c>
    </row>
    <row r="5" spans="1:4">
      <c r="A5" s="4" t="s">
        <v>209</v>
      </c>
      <c r="B5" s="5">
        <v>195</v>
      </c>
      <c r="C5" s="5">
        <v>231</v>
      </c>
      <c r="D5" s="6">
        <v>1.18461538461538</v>
      </c>
    </row>
    <row r="6" spans="1:4">
      <c r="A6" s="3" t="s">
        <v>31</v>
      </c>
      <c r="B6" s="3">
        <v>377</v>
      </c>
      <c r="C6" s="3">
        <v>413</v>
      </c>
      <c r="D6" s="8">
        <v>1.09549071618037</v>
      </c>
    </row>
    <row r="7" spans="1:4">
      <c r="A7" s="4"/>
      <c r="B7" s="5"/>
      <c r="C7" s="5"/>
      <c r="D7" s="6"/>
    </row>
    <row r="8" spans="1:4">
      <c r="A8" s="4" t="s">
        <v>212</v>
      </c>
      <c r="B8" s="5">
        <v>0</v>
      </c>
      <c r="C8" s="5">
        <v>5</v>
      </c>
      <c r="D8" s="6"/>
    </row>
    <row r="9" spans="1:4">
      <c r="A9" s="3" t="s">
        <v>163</v>
      </c>
      <c r="B9" s="3">
        <f>B6+B8</f>
        <v>377</v>
      </c>
      <c r="C9" s="3">
        <f>C6+C8</f>
        <v>418</v>
      </c>
      <c r="D9" s="8">
        <f>C9/B9</f>
        <v>1.10875331564987</v>
      </c>
    </row>
  </sheetData>
  <mergeCells count="1">
    <mergeCell ref="A1:D1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4" sqref="A4:D6"/>
    </sheetView>
  </sheetViews>
  <sheetFormatPr defaultColWidth="9" defaultRowHeight="18" outlineLevelRow="5" outlineLevelCol="3"/>
  <cols>
    <col min="1" max="1" width="45.625" style="9" customWidth="1"/>
    <col min="2" max="3" width="8.875" style="9" customWidth="1"/>
    <col min="4" max="4" width="14" style="9" customWidth="1"/>
    <col min="5" max="16384" width="9" style="9"/>
  </cols>
  <sheetData>
    <row r="1" spans="1:4">
      <c r="A1" s="2" t="s">
        <v>213</v>
      </c>
      <c r="B1" s="2"/>
      <c r="C1" s="2"/>
      <c r="D1" s="2"/>
    </row>
    <row r="2" spans="1:4">
      <c r="A2" s="9" t="s">
        <v>214</v>
      </c>
      <c r="D2" s="9" t="s">
        <v>2</v>
      </c>
    </row>
    <row r="3" spans="1:4">
      <c r="A3" s="3" t="s">
        <v>3</v>
      </c>
      <c r="B3" s="3" t="s">
        <v>4</v>
      </c>
      <c r="C3" s="3" t="s">
        <v>5</v>
      </c>
      <c r="D3" s="3" t="s">
        <v>6</v>
      </c>
    </row>
    <row r="4" spans="1:4">
      <c r="A4" s="10" t="s">
        <v>215</v>
      </c>
      <c r="B4" s="11">
        <v>0</v>
      </c>
      <c r="C4" s="11">
        <v>1</v>
      </c>
      <c r="D4" s="6"/>
    </row>
    <row r="5" spans="1:4">
      <c r="A5" s="10" t="s">
        <v>216</v>
      </c>
      <c r="B5" s="11">
        <v>182</v>
      </c>
      <c r="C5" s="11">
        <v>218</v>
      </c>
      <c r="D5" s="6">
        <f t="shared" ref="D5:D6" si="0">C5/B5</f>
        <v>1.1978021978022</v>
      </c>
    </row>
    <row r="6" spans="1:4">
      <c r="A6" s="3" t="s">
        <v>103</v>
      </c>
      <c r="B6" s="3">
        <f>B5+B4</f>
        <v>182</v>
      </c>
      <c r="C6" s="3">
        <f>C5+C4</f>
        <v>219</v>
      </c>
      <c r="D6" s="8">
        <f t="shared" si="0"/>
        <v>1.2032967032967</v>
      </c>
    </row>
  </sheetData>
  <mergeCells count="1">
    <mergeCell ref="A1:D1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D21" sqref="D21"/>
    </sheetView>
  </sheetViews>
  <sheetFormatPr defaultColWidth="9" defaultRowHeight="18" outlineLevelCol="3"/>
  <cols>
    <col min="1" max="1" width="45.625" style="9" customWidth="1"/>
    <col min="2" max="3" width="8.875" style="9" customWidth="1"/>
    <col min="4" max="4" width="14" style="9" customWidth="1"/>
    <col min="5" max="16384" width="9" style="9"/>
  </cols>
  <sheetData>
    <row r="1" spans="1:4">
      <c r="A1" s="2" t="s">
        <v>217</v>
      </c>
      <c r="B1" s="2"/>
      <c r="C1" s="2"/>
      <c r="D1" s="2"/>
    </row>
    <row r="2" spans="1:4">
      <c r="A2" s="9" t="s">
        <v>218</v>
      </c>
      <c r="D2" s="9" t="s">
        <v>2</v>
      </c>
    </row>
    <row r="3" spans="1:4">
      <c r="A3" s="3" t="s">
        <v>3</v>
      </c>
      <c r="B3" s="3" t="s">
        <v>4</v>
      </c>
      <c r="C3" s="3" t="s">
        <v>5</v>
      </c>
      <c r="D3" s="3" t="s">
        <v>6</v>
      </c>
    </row>
    <row r="4" spans="1:4">
      <c r="A4" s="10" t="s">
        <v>215</v>
      </c>
      <c r="B4" s="11">
        <v>0</v>
      </c>
      <c r="C4" s="11">
        <v>1</v>
      </c>
      <c r="D4" s="6"/>
    </row>
    <row r="5" spans="1:4">
      <c r="A5" s="10" t="s">
        <v>216</v>
      </c>
      <c r="B5" s="11">
        <v>182</v>
      </c>
      <c r="C5" s="11">
        <v>218</v>
      </c>
      <c r="D5" s="6">
        <v>1.1978021978022</v>
      </c>
    </row>
    <row r="6" spans="1:4">
      <c r="A6" s="3" t="s">
        <v>103</v>
      </c>
      <c r="B6" s="3">
        <v>182</v>
      </c>
      <c r="C6" s="3">
        <v>219</v>
      </c>
      <c r="D6" s="8">
        <v>1.2032967032967</v>
      </c>
    </row>
    <row r="7" spans="1:4">
      <c r="A7" s="10"/>
      <c r="B7" s="11"/>
      <c r="C7" s="11"/>
      <c r="D7" s="6"/>
    </row>
    <row r="8" spans="1:4">
      <c r="A8" s="10" t="s">
        <v>202</v>
      </c>
      <c r="B8" s="11">
        <v>195</v>
      </c>
      <c r="C8" s="11">
        <v>195</v>
      </c>
      <c r="D8" s="6">
        <f>C8/B8</f>
        <v>1</v>
      </c>
    </row>
    <row r="9" spans="1:4">
      <c r="A9" s="10" t="s">
        <v>203</v>
      </c>
      <c r="B9" s="11">
        <v>0</v>
      </c>
      <c r="C9" s="11">
        <v>4</v>
      </c>
      <c r="D9" s="6"/>
    </row>
    <row r="10" spans="1:4">
      <c r="A10" s="3" t="s">
        <v>181</v>
      </c>
      <c r="B10" s="3">
        <f>B6+B8+B9</f>
        <v>377</v>
      </c>
      <c r="C10" s="3">
        <f>C6+C8+C9</f>
        <v>418</v>
      </c>
      <c r="D10" s="8">
        <f t="shared" ref="D10" si="0">C10/B10</f>
        <v>1.10875331564987</v>
      </c>
    </row>
  </sheetData>
  <mergeCells count="1">
    <mergeCell ref="A1:D1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3" sqref="A3:D11"/>
    </sheetView>
  </sheetViews>
  <sheetFormatPr defaultColWidth="9" defaultRowHeight="18" outlineLevelCol="3"/>
  <cols>
    <col min="1" max="1" width="37.75" style="1" customWidth="1"/>
    <col min="2" max="3" width="9.25" style="1" customWidth="1"/>
    <col min="4" max="4" width="14" style="1" customWidth="1"/>
    <col min="5" max="16384" width="9" style="1"/>
  </cols>
  <sheetData>
    <row r="1" spans="1:4">
      <c r="A1" s="2" t="s">
        <v>219</v>
      </c>
      <c r="B1" s="2"/>
      <c r="C1" s="2"/>
      <c r="D1" s="2"/>
    </row>
    <row r="2" spans="1:4">
      <c r="A2" s="1" t="s">
        <v>220</v>
      </c>
      <c r="D2" s="1" t="s">
        <v>2</v>
      </c>
    </row>
    <row r="3" spans="1:4">
      <c r="A3" s="3" t="s">
        <v>3</v>
      </c>
      <c r="B3" s="3" t="s">
        <v>4</v>
      </c>
      <c r="C3" s="3" t="s">
        <v>5</v>
      </c>
      <c r="D3" s="3" t="s">
        <v>6</v>
      </c>
    </row>
    <row r="4" spans="1:4">
      <c r="A4" s="4" t="s">
        <v>221</v>
      </c>
      <c r="B4" s="5">
        <v>56438</v>
      </c>
      <c r="C4" s="5">
        <v>50291</v>
      </c>
      <c r="D4" s="6">
        <f>C4/B4</f>
        <v>0.891084021404019</v>
      </c>
    </row>
    <row r="5" spans="1:4">
      <c r="A5" s="4" t="s">
        <v>222</v>
      </c>
      <c r="B5" s="5">
        <v>12999</v>
      </c>
      <c r="C5" s="5">
        <v>13545</v>
      </c>
      <c r="D5" s="6">
        <f t="shared" ref="D5:D11" si="0">C5/B5</f>
        <v>1.04200323101777</v>
      </c>
    </row>
    <row r="6" spans="1:4">
      <c r="A6" s="4" t="s">
        <v>223</v>
      </c>
      <c r="B6" s="5">
        <v>11187</v>
      </c>
      <c r="C6" s="5">
        <v>12321</v>
      </c>
      <c r="D6" s="6">
        <f t="shared" si="0"/>
        <v>1.10136765888978</v>
      </c>
    </row>
    <row r="7" spans="1:4">
      <c r="A7" s="4" t="s">
        <v>224</v>
      </c>
      <c r="B7" s="5">
        <v>23846</v>
      </c>
      <c r="C7" s="5">
        <v>20524</v>
      </c>
      <c r="D7" s="6">
        <f t="shared" si="0"/>
        <v>0.860689423802734</v>
      </c>
    </row>
    <row r="8" spans="1:4">
      <c r="A8" s="4" t="s">
        <v>225</v>
      </c>
      <c r="B8" s="5">
        <v>349</v>
      </c>
      <c r="C8" s="5">
        <v>336</v>
      </c>
      <c r="D8" s="6">
        <f t="shared" si="0"/>
        <v>0.962750716332378</v>
      </c>
    </row>
    <row r="9" spans="1:4">
      <c r="A9" s="4" t="s">
        <v>226</v>
      </c>
      <c r="B9" s="5">
        <v>759</v>
      </c>
      <c r="C9" s="5">
        <v>676</v>
      </c>
      <c r="D9" s="6">
        <f t="shared" si="0"/>
        <v>0.89064558629776</v>
      </c>
    </row>
    <row r="10" spans="1:4">
      <c r="A10" s="4" t="s">
        <v>227</v>
      </c>
      <c r="B10" s="5">
        <v>27576</v>
      </c>
      <c r="C10" s="5">
        <v>16016</v>
      </c>
      <c r="D10" s="6">
        <f t="shared" si="0"/>
        <v>0.580794894110821</v>
      </c>
    </row>
    <row r="11" spans="1:4">
      <c r="A11" s="3" t="s">
        <v>31</v>
      </c>
      <c r="B11" s="3">
        <f>B4+B5+B6+B7+B8+B9+B10</f>
        <v>133154</v>
      </c>
      <c r="C11" s="3">
        <f>C4+C5+C6+C7+C8+C9+C10</f>
        <v>113709</v>
      </c>
      <c r="D11" s="8">
        <f t="shared" si="0"/>
        <v>0.853966084383496</v>
      </c>
    </row>
  </sheetData>
  <mergeCells count="1">
    <mergeCell ref="A1:D1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F10" sqref="F10"/>
    </sheetView>
  </sheetViews>
  <sheetFormatPr defaultColWidth="9" defaultRowHeight="18" outlineLevelCol="3"/>
  <cols>
    <col min="1" max="1" width="37.75" style="1" customWidth="1"/>
    <col min="2" max="3" width="9.25" style="1" customWidth="1"/>
    <col min="4" max="4" width="14" style="1" customWidth="1"/>
    <col min="5" max="16384" width="9" style="1"/>
  </cols>
  <sheetData>
    <row r="1" spans="1:4">
      <c r="A1" s="2" t="s">
        <v>228</v>
      </c>
      <c r="B1" s="2"/>
      <c r="C1" s="2"/>
      <c r="D1" s="2"/>
    </row>
    <row r="2" spans="1:4">
      <c r="A2" s="1" t="s">
        <v>229</v>
      </c>
      <c r="D2" s="1" t="s">
        <v>2</v>
      </c>
    </row>
    <row r="3" spans="1:4">
      <c r="A3" s="3" t="s">
        <v>3</v>
      </c>
      <c r="B3" s="3" t="s">
        <v>4</v>
      </c>
      <c r="C3" s="3" t="s">
        <v>5</v>
      </c>
      <c r="D3" s="3" t="s">
        <v>6</v>
      </c>
    </row>
    <row r="4" spans="1:4">
      <c r="A4" s="4" t="s">
        <v>221</v>
      </c>
      <c r="B4" s="5">
        <v>56438</v>
      </c>
      <c r="C4" s="5">
        <v>50291</v>
      </c>
      <c r="D4" s="6">
        <v>0.891084021404019</v>
      </c>
    </row>
    <row r="5" spans="1:4">
      <c r="A5" s="4" t="s">
        <v>222</v>
      </c>
      <c r="B5" s="5">
        <v>12999</v>
      </c>
      <c r="C5" s="5">
        <v>13545</v>
      </c>
      <c r="D5" s="6">
        <v>1.04200323101777</v>
      </c>
    </row>
    <row r="6" spans="1:4">
      <c r="A6" s="4" t="s">
        <v>223</v>
      </c>
      <c r="B6" s="5">
        <v>11187</v>
      </c>
      <c r="C6" s="5">
        <v>12321</v>
      </c>
      <c r="D6" s="6">
        <v>1.10136765888978</v>
      </c>
    </row>
    <row r="7" spans="1:4">
      <c r="A7" s="4" t="s">
        <v>224</v>
      </c>
      <c r="B7" s="5">
        <v>23846</v>
      </c>
      <c r="C7" s="5">
        <v>20524</v>
      </c>
      <c r="D7" s="6">
        <v>0.860689423802734</v>
      </c>
    </row>
    <row r="8" spans="1:4">
      <c r="A8" s="4" t="s">
        <v>225</v>
      </c>
      <c r="B8" s="5">
        <v>349</v>
      </c>
      <c r="C8" s="5">
        <v>336</v>
      </c>
      <c r="D8" s="6">
        <v>0.962750716332378</v>
      </c>
    </row>
    <row r="9" spans="1:4">
      <c r="A9" s="4" t="s">
        <v>226</v>
      </c>
      <c r="B9" s="5">
        <v>759</v>
      </c>
      <c r="C9" s="5">
        <v>676</v>
      </c>
      <c r="D9" s="6">
        <v>0.89064558629776</v>
      </c>
    </row>
    <row r="10" spans="1:4">
      <c r="A10" s="4" t="s">
        <v>227</v>
      </c>
      <c r="B10" s="5">
        <v>27576</v>
      </c>
      <c r="C10" s="5">
        <v>16016</v>
      </c>
      <c r="D10" s="6">
        <v>0.580794894110821</v>
      </c>
    </row>
    <row r="11" spans="1:4">
      <c r="A11" s="3" t="s">
        <v>31</v>
      </c>
      <c r="B11" s="3">
        <v>133154</v>
      </c>
      <c r="C11" s="3">
        <v>113709</v>
      </c>
      <c r="D11" s="8">
        <v>0.853966084383496</v>
      </c>
    </row>
    <row r="12" spans="1:4">
      <c r="A12" s="4"/>
      <c r="B12" s="5"/>
      <c r="C12" s="5"/>
      <c r="D12" s="6"/>
    </row>
    <row r="13" spans="1:4">
      <c r="A13" s="4" t="s">
        <v>230</v>
      </c>
      <c r="B13" s="5">
        <v>119331</v>
      </c>
      <c r="C13" s="5">
        <v>119331</v>
      </c>
      <c r="D13" s="6">
        <f>C13/B13</f>
        <v>1</v>
      </c>
    </row>
    <row r="14" spans="1:4">
      <c r="A14" s="3" t="s">
        <v>163</v>
      </c>
      <c r="B14" s="3">
        <f>B11+B13</f>
        <v>252485</v>
      </c>
      <c r="C14" s="3">
        <f>C11+C13</f>
        <v>233040</v>
      </c>
      <c r="D14" s="8">
        <f>C14/B14</f>
        <v>0.922985523892508</v>
      </c>
    </row>
  </sheetData>
  <mergeCells count="1">
    <mergeCell ref="A1:D1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11" sqref="A11"/>
    </sheetView>
  </sheetViews>
  <sheetFormatPr defaultColWidth="9" defaultRowHeight="18" outlineLevelCol="3"/>
  <cols>
    <col min="1" max="1" width="37.75" style="9" customWidth="1"/>
    <col min="2" max="3" width="9.25" style="9" customWidth="1"/>
    <col min="4" max="4" width="14" style="9" customWidth="1"/>
    <col min="5" max="16384" width="9" style="9"/>
  </cols>
  <sheetData>
    <row r="1" spans="1:4">
      <c r="A1" s="2" t="s">
        <v>231</v>
      </c>
      <c r="B1" s="2"/>
      <c r="C1" s="2"/>
      <c r="D1" s="2"/>
    </row>
    <row r="2" spans="1:4">
      <c r="A2" s="9" t="s">
        <v>232</v>
      </c>
      <c r="D2" s="9" t="s">
        <v>2</v>
      </c>
    </row>
    <row r="3" spans="1:4">
      <c r="A3" s="3" t="s">
        <v>3</v>
      </c>
      <c r="B3" s="3" t="s">
        <v>4</v>
      </c>
      <c r="C3" s="3" t="s">
        <v>5</v>
      </c>
      <c r="D3" s="3" t="s">
        <v>6</v>
      </c>
    </row>
    <row r="4" spans="1:4">
      <c r="A4" s="10" t="s">
        <v>221</v>
      </c>
      <c r="B4" s="11">
        <v>65168</v>
      </c>
      <c r="C4" s="11">
        <v>55574</v>
      </c>
      <c r="D4" s="6">
        <f>C4/B4</f>
        <v>0.852780505769703</v>
      </c>
    </row>
    <row r="5" spans="1:4">
      <c r="A5" s="10" t="s">
        <v>222</v>
      </c>
      <c r="B5" s="11">
        <v>8962</v>
      </c>
      <c r="C5" s="11">
        <v>9400</v>
      </c>
      <c r="D5" s="6">
        <f t="shared" ref="D5:D11" si="0">C5/B5</f>
        <v>1.04887301941531</v>
      </c>
    </row>
    <row r="6" spans="1:4">
      <c r="A6" s="10" t="s">
        <v>223</v>
      </c>
      <c r="B6" s="11">
        <v>10495</v>
      </c>
      <c r="C6" s="11">
        <v>9208</v>
      </c>
      <c r="D6" s="6">
        <f t="shared" si="0"/>
        <v>0.877370176274416</v>
      </c>
    </row>
    <row r="7" spans="1:4">
      <c r="A7" s="10" t="s">
        <v>224</v>
      </c>
      <c r="B7" s="11">
        <v>22688</v>
      </c>
      <c r="C7" s="11">
        <v>17791</v>
      </c>
      <c r="D7" s="6">
        <f t="shared" si="0"/>
        <v>0.784159026798308</v>
      </c>
    </row>
    <row r="8" spans="1:4">
      <c r="A8" s="10" t="s">
        <v>225</v>
      </c>
      <c r="B8" s="11">
        <v>894</v>
      </c>
      <c r="C8" s="11">
        <v>723</v>
      </c>
      <c r="D8" s="6">
        <f t="shared" si="0"/>
        <v>0.808724832214765</v>
      </c>
    </row>
    <row r="9" spans="1:4">
      <c r="A9" s="10" t="s">
        <v>226</v>
      </c>
      <c r="B9" s="11">
        <v>1394</v>
      </c>
      <c r="C9" s="11">
        <v>1846</v>
      </c>
      <c r="D9" s="6">
        <f t="shared" si="0"/>
        <v>1.32424677187948</v>
      </c>
    </row>
    <row r="10" spans="1:4">
      <c r="A10" s="10" t="s">
        <v>227</v>
      </c>
      <c r="B10" s="11">
        <v>27576</v>
      </c>
      <c r="C10" s="11">
        <v>29233</v>
      </c>
      <c r="D10" s="6">
        <f t="shared" si="0"/>
        <v>1.06008848273861</v>
      </c>
    </row>
    <row r="11" spans="1:4">
      <c r="A11" s="3" t="s">
        <v>103</v>
      </c>
      <c r="B11" s="3">
        <f>SUM(B4:B10)</f>
        <v>137177</v>
      </c>
      <c r="C11" s="3">
        <f>SUM(C4:C10)</f>
        <v>123775</v>
      </c>
      <c r="D11" s="8">
        <f t="shared" si="0"/>
        <v>0.902301406212412</v>
      </c>
    </row>
  </sheetData>
  <mergeCells count="1">
    <mergeCell ref="A1:D1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E11" sqref="E11"/>
    </sheetView>
  </sheetViews>
  <sheetFormatPr defaultColWidth="9" defaultRowHeight="18" outlineLevelCol="3"/>
  <cols>
    <col min="1" max="1" width="37.75" style="1" customWidth="1"/>
    <col min="2" max="3" width="9.25" style="1" customWidth="1"/>
    <col min="4" max="4" width="14" style="1" customWidth="1"/>
    <col min="5" max="16384" width="9" style="1"/>
  </cols>
  <sheetData>
    <row r="1" spans="1:4">
      <c r="A1" s="2" t="s">
        <v>233</v>
      </c>
      <c r="B1" s="2"/>
      <c r="C1" s="2"/>
      <c r="D1" s="2"/>
    </row>
    <row r="2" spans="1:4">
      <c r="A2" s="1" t="s">
        <v>234</v>
      </c>
      <c r="D2" s="1" t="s">
        <v>2</v>
      </c>
    </row>
    <row r="3" spans="1:4">
      <c r="A3" s="3" t="s">
        <v>3</v>
      </c>
      <c r="B3" s="3" t="s">
        <v>4</v>
      </c>
      <c r="C3" s="3" t="s">
        <v>5</v>
      </c>
      <c r="D3" s="3" t="s">
        <v>6</v>
      </c>
    </row>
    <row r="4" spans="1:4">
      <c r="A4" s="4" t="s">
        <v>221</v>
      </c>
      <c r="B4" s="5">
        <v>65168</v>
      </c>
      <c r="C4" s="5">
        <v>55574</v>
      </c>
      <c r="D4" s="6">
        <v>0.852780505769703</v>
      </c>
    </row>
    <row r="5" spans="1:4">
      <c r="A5" s="4" t="s">
        <v>222</v>
      </c>
      <c r="B5" s="5">
        <v>8962</v>
      </c>
      <c r="C5" s="5">
        <v>9400</v>
      </c>
      <c r="D5" s="6">
        <v>1.04887301941531</v>
      </c>
    </row>
    <row r="6" spans="1:4">
      <c r="A6" s="4" t="s">
        <v>223</v>
      </c>
      <c r="B6" s="5">
        <v>10495</v>
      </c>
      <c r="C6" s="5">
        <v>9208</v>
      </c>
      <c r="D6" s="6">
        <v>0.877370176274416</v>
      </c>
    </row>
    <row r="7" spans="1:4">
      <c r="A7" s="4" t="s">
        <v>224</v>
      </c>
      <c r="B7" s="5">
        <v>22688</v>
      </c>
      <c r="C7" s="5">
        <v>17791</v>
      </c>
      <c r="D7" s="6">
        <v>0.784159026798308</v>
      </c>
    </row>
    <row r="8" spans="1:4">
      <c r="A8" s="4" t="s">
        <v>225</v>
      </c>
      <c r="B8" s="5">
        <v>894</v>
      </c>
      <c r="C8" s="5">
        <v>723</v>
      </c>
      <c r="D8" s="6">
        <v>0.808724832214765</v>
      </c>
    </row>
    <row r="9" spans="1:4">
      <c r="A9" s="4" t="s">
        <v>226</v>
      </c>
      <c r="B9" s="5">
        <v>1394</v>
      </c>
      <c r="C9" s="5">
        <v>1846</v>
      </c>
      <c r="D9" s="6">
        <v>1.32424677187948</v>
      </c>
    </row>
    <row r="10" spans="1:4">
      <c r="A10" s="4" t="s">
        <v>227</v>
      </c>
      <c r="B10" s="5">
        <v>27576</v>
      </c>
      <c r="C10" s="5">
        <v>29233</v>
      </c>
      <c r="D10" s="6">
        <v>1.06008848273861</v>
      </c>
    </row>
    <row r="11" spans="1:4">
      <c r="A11" s="3" t="s">
        <v>103</v>
      </c>
      <c r="B11" s="3">
        <v>137177</v>
      </c>
      <c r="C11" s="3">
        <v>123775</v>
      </c>
      <c r="D11" s="8">
        <v>0.902301406212412</v>
      </c>
    </row>
    <row r="12" spans="1:4">
      <c r="A12" s="4"/>
      <c r="B12" s="5"/>
      <c r="C12" s="5"/>
      <c r="D12" s="6"/>
    </row>
    <row r="13" spans="1:4">
      <c r="A13" s="4" t="s">
        <v>203</v>
      </c>
      <c r="B13" s="5">
        <v>115308</v>
      </c>
      <c r="C13" s="5">
        <v>109265</v>
      </c>
      <c r="D13" s="6">
        <f>C13/B13</f>
        <v>0.947592534776425</v>
      </c>
    </row>
    <row r="14" spans="1:4">
      <c r="A14" s="3" t="s">
        <v>181</v>
      </c>
      <c r="B14" s="3">
        <f>B11+B13</f>
        <v>252485</v>
      </c>
      <c r="C14" s="3">
        <f>C11+C13</f>
        <v>233040</v>
      </c>
      <c r="D14" s="8">
        <f>C14/B14</f>
        <v>0.922985523892508</v>
      </c>
    </row>
  </sheetData>
  <mergeCells count="1">
    <mergeCell ref="A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workbookViewId="0">
      <selection activeCell="C54" sqref="C54:D55"/>
    </sheetView>
  </sheetViews>
  <sheetFormatPr defaultColWidth="9" defaultRowHeight="18" outlineLevelCol="3"/>
  <cols>
    <col min="1" max="1" width="56.125" style="9" customWidth="1"/>
    <col min="2" max="3" width="9.25" style="9" customWidth="1"/>
    <col min="4" max="4" width="14" style="9" customWidth="1"/>
    <col min="5" max="16384" width="9" style="9"/>
  </cols>
  <sheetData>
    <row r="1" spans="1:4">
      <c r="A1" s="2" t="s">
        <v>32</v>
      </c>
      <c r="B1" s="2"/>
      <c r="C1" s="2"/>
      <c r="D1" s="2"/>
    </row>
    <row r="2" spans="1:4">
      <c r="A2" s="9" t="s">
        <v>33</v>
      </c>
      <c r="D2" s="9" t="s">
        <v>2</v>
      </c>
    </row>
    <row r="3" spans="1:4">
      <c r="A3" s="3" t="s">
        <v>3</v>
      </c>
      <c r="B3" s="3" t="s">
        <v>4</v>
      </c>
      <c r="C3" s="3" t="s">
        <v>5</v>
      </c>
      <c r="D3" s="3" t="s">
        <v>6</v>
      </c>
    </row>
    <row r="4" spans="1:4">
      <c r="A4" s="13" t="s">
        <v>34</v>
      </c>
      <c r="B4" s="3">
        <f>B5+B6</f>
        <v>60000</v>
      </c>
      <c r="C4" s="3">
        <f>C5+C6</f>
        <v>39536</v>
      </c>
      <c r="D4" s="8">
        <f>C4/B4</f>
        <v>0.658933333333333</v>
      </c>
    </row>
    <row r="5" spans="1:4">
      <c r="A5" s="10" t="s">
        <v>35</v>
      </c>
      <c r="B5" s="11">
        <v>40000</v>
      </c>
      <c r="C5" s="11">
        <v>29699</v>
      </c>
      <c r="D5" s="6">
        <f t="shared" ref="D5:D48" si="0">C5/B5</f>
        <v>0.742475</v>
      </c>
    </row>
    <row r="6" spans="1:4">
      <c r="A6" s="10" t="s">
        <v>36</v>
      </c>
      <c r="B6" s="11">
        <v>20000</v>
      </c>
      <c r="C6" s="11">
        <v>9837</v>
      </c>
      <c r="D6" s="6">
        <f t="shared" si="0"/>
        <v>0.49185</v>
      </c>
    </row>
    <row r="7" spans="1:4">
      <c r="A7" s="13" t="s">
        <v>37</v>
      </c>
      <c r="B7" s="3">
        <f>B8+B14+B39</f>
        <v>200983</v>
      </c>
      <c r="C7" s="3">
        <f>C8+C14+C39</f>
        <v>341310</v>
      </c>
      <c r="D7" s="8">
        <f t="shared" si="0"/>
        <v>1.69820333062995</v>
      </c>
    </row>
    <row r="8" spans="1:4">
      <c r="A8" s="10" t="s">
        <v>38</v>
      </c>
      <c r="B8" s="11">
        <f>B9+B10+B11+B12+B13</f>
        <v>15471</v>
      </c>
      <c r="C8" s="11">
        <f>SUM(C9:C13)</f>
        <v>15471</v>
      </c>
      <c r="D8" s="6">
        <f t="shared" si="0"/>
        <v>1</v>
      </c>
    </row>
    <row r="9" spans="1:4">
      <c r="A9" s="14" t="s">
        <v>39</v>
      </c>
      <c r="B9" s="11">
        <v>1345</v>
      </c>
      <c r="C9" s="11">
        <v>1345</v>
      </c>
      <c r="D9" s="6">
        <f t="shared" si="0"/>
        <v>1</v>
      </c>
    </row>
    <row r="10" spans="1:4">
      <c r="A10" s="14" t="s">
        <v>40</v>
      </c>
      <c r="B10" s="11">
        <v>1748</v>
      </c>
      <c r="C10" s="11">
        <v>1748</v>
      </c>
      <c r="D10" s="6">
        <f t="shared" si="0"/>
        <v>1</v>
      </c>
    </row>
    <row r="11" spans="1:4">
      <c r="A11" s="14" t="s">
        <v>41</v>
      </c>
      <c r="B11" s="11">
        <v>7</v>
      </c>
      <c r="C11" s="11">
        <v>7</v>
      </c>
      <c r="D11" s="6">
        <f t="shared" si="0"/>
        <v>1</v>
      </c>
    </row>
    <row r="12" spans="1:4">
      <c r="A12" s="14" t="s">
        <v>42</v>
      </c>
      <c r="B12" s="11">
        <v>10871</v>
      </c>
      <c r="C12" s="11">
        <v>10871</v>
      </c>
      <c r="D12" s="6">
        <f t="shared" si="0"/>
        <v>1</v>
      </c>
    </row>
    <row r="13" spans="1:4">
      <c r="A13" s="14" t="s">
        <v>43</v>
      </c>
      <c r="B13" s="11">
        <v>1500</v>
      </c>
      <c r="C13" s="11">
        <v>1500</v>
      </c>
      <c r="D13" s="6">
        <f t="shared" si="0"/>
        <v>1</v>
      </c>
    </row>
    <row r="14" spans="1:4">
      <c r="A14" s="10" t="s">
        <v>44</v>
      </c>
      <c r="B14" s="11">
        <f>SUM(B15:B34)</f>
        <v>184586</v>
      </c>
      <c r="C14" s="11">
        <f>SUM(C15:C38)</f>
        <v>290112</v>
      </c>
      <c r="D14" s="6">
        <f t="shared" si="0"/>
        <v>1.57169016068391</v>
      </c>
    </row>
    <row r="15" spans="1:4">
      <c r="A15" s="14" t="s">
        <v>45</v>
      </c>
      <c r="B15" s="11">
        <v>9275</v>
      </c>
      <c r="C15" s="11">
        <v>12005</v>
      </c>
      <c r="D15" s="6">
        <f t="shared" si="0"/>
        <v>1.29433962264151</v>
      </c>
    </row>
    <row r="16" spans="1:4">
      <c r="A16" s="14" t="s">
        <v>46</v>
      </c>
      <c r="B16" s="11">
        <v>43688</v>
      </c>
      <c r="C16" s="11">
        <v>53571</v>
      </c>
      <c r="D16" s="6">
        <f t="shared" si="0"/>
        <v>1.22621772569127</v>
      </c>
    </row>
    <row r="17" spans="1:4">
      <c r="A17" s="14" t="s">
        <v>47</v>
      </c>
      <c r="B17" s="11">
        <v>1446</v>
      </c>
      <c r="C17" s="11">
        <v>23765</v>
      </c>
      <c r="D17" s="6">
        <f t="shared" si="0"/>
        <v>16.4349930843707</v>
      </c>
    </row>
    <row r="18" spans="1:4">
      <c r="A18" s="14" t="s">
        <v>48</v>
      </c>
      <c r="B18" s="11">
        <v>519</v>
      </c>
      <c r="C18" s="11">
        <v>576</v>
      </c>
      <c r="D18" s="6">
        <f t="shared" si="0"/>
        <v>1.10982658959538</v>
      </c>
    </row>
    <row r="19" spans="1:4">
      <c r="A19" s="14" t="s">
        <v>49</v>
      </c>
      <c r="B19" s="11">
        <v>1407</v>
      </c>
      <c r="C19" s="11">
        <v>1407</v>
      </c>
      <c r="D19" s="6">
        <f t="shared" si="0"/>
        <v>1</v>
      </c>
    </row>
    <row r="20" spans="1:4">
      <c r="A20" s="14" t="s">
        <v>50</v>
      </c>
      <c r="B20" s="11">
        <v>123</v>
      </c>
      <c r="C20" s="11">
        <v>907</v>
      </c>
      <c r="D20" s="6">
        <f t="shared" si="0"/>
        <v>7.3739837398374</v>
      </c>
    </row>
    <row r="21" spans="1:4">
      <c r="A21" s="14" t="s">
        <v>51</v>
      </c>
      <c r="B21" s="11">
        <v>11867</v>
      </c>
      <c r="C21" s="11">
        <v>10937</v>
      </c>
      <c r="D21" s="6">
        <f t="shared" si="0"/>
        <v>0.921631414847898</v>
      </c>
    </row>
    <row r="22" spans="1:4">
      <c r="A22" s="14" t="s">
        <v>52</v>
      </c>
      <c r="B22" s="11">
        <v>22194</v>
      </c>
      <c r="C22" s="11">
        <v>24454</v>
      </c>
      <c r="D22" s="6">
        <f t="shared" si="0"/>
        <v>1.10182932324052</v>
      </c>
    </row>
    <row r="23" spans="1:4">
      <c r="A23" s="14" t="s">
        <v>53</v>
      </c>
      <c r="B23" s="11">
        <v>1605</v>
      </c>
      <c r="C23" s="11">
        <v>3406</v>
      </c>
      <c r="D23" s="6">
        <f t="shared" si="0"/>
        <v>2.12211838006231</v>
      </c>
    </row>
    <row r="24" spans="1:4">
      <c r="A24" s="14" t="s">
        <v>54</v>
      </c>
      <c r="B24" s="11"/>
      <c r="C24" s="11">
        <v>25</v>
      </c>
      <c r="D24" s="6"/>
    </row>
    <row r="25" spans="1:4">
      <c r="A25" s="14" t="s">
        <v>55</v>
      </c>
      <c r="B25" s="11">
        <v>6545</v>
      </c>
      <c r="C25" s="11">
        <v>9117</v>
      </c>
      <c r="D25" s="6">
        <f t="shared" si="0"/>
        <v>1.3929717341482</v>
      </c>
    </row>
    <row r="26" spans="1:4">
      <c r="A26" s="14" t="s">
        <v>56</v>
      </c>
      <c r="B26" s="11">
        <v>2515</v>
      </c>
      <c r="C26" s="11">
        <v>2625</v>
      </c>
      <c r="D26" s="6">
        <f t="shared" si="0"/>
        <v>1.04373757455268</v>
      </c>
    </row>
    <row r="27" spans="1:4">
      <c r="A27" s="14" t="s">
        <v>57</v>
      </c>
      <c r="B27" s="11">
        <v>7340</v>
      </c>
      <c r="C27" s="11">
        <v>10444</v>
      </c>
      <c r="D27" s="6">
        <f t="shared" si="0"/>
        <v>1.42288828337875</v>
      </c>
    </row>
    <row r="28" spans="1:4">
      <c r="A28" s="14" t="s">
        <v>58</v>
      </c>
      <c r="B28" s="11"/>
      <c r="C28" s="11">
        <v>41</v>
      </c>
      <c r="D28" s="6"/>
    </row>
    <row r="29" spans="1:4">
      <c r="A29" s="14" t="s">
        <v>59</v>
      </c>
      <c r="B29" s="11"/>
      <c r="C29" s="11">
        <v>1872</v>
      </c>
      <c r="D29" s="6"/>
    </row>
    <row r="30" spans="1:4">
      <c r="A30" s="14" t="s">
        <v>60</v>
      </c>
      <c r="B30" s="11">
        <v>34169</v>
      </c>
      <c r="C30" s="11">
        <v>43265</v>
      </c>
      <c r="D30" s="6">
        <f t="shared" si="0"/>
        <v>1.26620621030759</v>
      </c>
    </row>
    <row r="31" spans="1:4">
      <c r="A31" s="14" t="s">
        <v>61</v>
      </c>
      <c r="B31" s="11">
        <v>14339</v>
      </c>
      <c r="C31" s="11">
        <v>22654</v>
      </c>
      <c r="D31" s="6">
        <f t="shared" si="0"/>
        <v>1.57988702141014</v>
      </c>
    </row>
    <row r="32" spans="1:4">
      <c r="A32" s="14" t="s">
        <v>62</v>
      </c>
      <c r="B32" s="11"/>
      <c r="C32" s="11">
        <v>1404</v>
      </c>
      <c r="D32" s="6"/>
    </row>
    <row r="33" spans="1:4">
      <c r="A33" s="14" t="s">
        <v>63</v>
      </c>
      <c r="B33" s="11">
        <v>22229</v>
      </c>
      <c r="C33" s="11">
        <v>25177</v>
      </c>
      <c r="D33" s="6">
        <f t="shared" si="0"/>
        <v>1.13261955103693</v>
      </c>
    </row>
    <row r="34" spans="1:4">
      <c r="A34" s="14" t="s">
        <v>64</v>
      </c>
      <c r="B34" s="11">
        <v>5325</v>
      </c>
      <c r="C34" s="11">
        <v>31368</v>
      </c>
      <c r="D34" s="6">
        <f t="shared" si="0"/>
        <v>5.89070422535211</v>
      </c>
    </row>
    <row r="35" spans="1:4">
      <c r="A35" s="14" t="s">
        <v>65</v>
      </c>
      <c r="B35" s="11"/>
      <c r="C35" s="11">
        <v>7833</v>
      </c>
      <c r="D35" s="6"/>
    </row>
    <row r="36" spans="1:4">
      <c r="A36" s="14" t="s">
        <v>66</v>
      </c>
      <c r="B36" s="11"/>
      <c r="C36" s="11">
        <v>215</v>
      </c>
      <c r="D36" s="6"/>
    </row>
    <row r="37" spans="1:4">
      <c r="A37" s="14" t="s">
        <v>67</v>
      </c>
      <c r="B37" s="11"/>
      <c r="C37" s="11">
        <v>2015</v>
      </c>
      <c r="D37" s="6"/>
    </row>
    <row r="38" spans="1:4">
      <c r="A38" s="14" t="s">
        <v>68</v>
      </c>
      <c r="B38" s="11"/>
      <c r="C38" s="11">
        <v>1029</v>
      </c>
      <c r="D38" s="6"/>
    </row>
    <row r="39" spans="1:4">
      <c r="A39" s="10" t="s">
        <v>69</v>
      </c>
      <c r="B39" s="11">
        <v>926</v>
      </c>
      <c r="C39" s="11">
        <v>35727</v>
      </c>
      <c r="D39" s="6">
        <f t="shared" si="0"/>
        <v>38.5820734341253</v>
      </c>
    </row>
    <row r="40" spans="1:4">
      <c r="A40" s="13" t="s">
        <v>70</v>
      </c>
      <c r="B40" s="3">
        <f>B41+B42</f>
        <v>41040</v>
      </c>
      <c r="C40" s="3">
        <f>C41+C42</f>
        <v>59400</v>
      </c>
      <c r="D40" s="8">
        <f t="shared" si="0"/>
        <v>1.44736842105263</v>
      </c>
    </row>
    <row r="41" spans="1:4">
      <c r="A41" s="14" t="s">
        <v>71</v>
      </c>
      <c r="B41" s="11"/>
      <c r="C41" s="11">
        <v>18360</v>
      </c>
      <c r="D41" s="6"/>
    </row>
    <row r="42" spans="1:4">
      <c r="A42" s="14" t="s">
        <v>72</v>
      </c>
      <c r="B42" s="11">
        <v>41040</v>
      </c>
      <c r="C42" s="11">
        <v>41040</v>
      </c>
      <c r="D42" s="6">
        <f t="shared" si="0"/>
        <v>1</v>
      </c>
    </row>
    <row r="43" spans="1:4">
      <c r="A43" s="13" t="s">
        <v>73</v>
      </c>
      <c r="B43" s="3"/>
      <c r="C43" s="3"/>
      <c r="D43" s="8"/>
    </row>
    <row r="44" spans="1:4">
      <c r="A44" s="13" t="s">
        <v>74</v>
      </c>
      <c r="B44" s="3">
        <v>3800</v>
      </c>
      <c r="C44" s="3">
        <v>3800</v>
      </c>
      <c r="D44" s="8">
        <f t="shared" si="0"/>
        <v>1</v>
      </c>
    </row>
    <row r="45" spans="1:4">
      <c r="A45" s="13" t="s">
        <v>75</v>
      </c>
      <c r="B45" s="3">
        <v>3196</v>
      </c>
      <c r="C45" s="3">
        <v>3196</v>
      </c>
      <c r="D45" s="8">
        <f t="shared" si="0"/>
        <v>1</v>
      </c>
    </row>
    <row r="46" spans="1:4">
      <c r="A46" s="13" t="s">
        <v>76</v>
      </c>
      <c r="B46" s="3">
        <v>26660</v>
      </c>
      <c r="C46" s="3">
        <v>26660</v>
      </c>
      <c r="D46" s="8">
        <f t="shared" si="0"/>
        <v>1</v>
      </c>
    </row>
    <row r="47" spans="1:4">
      <c r="A47" s="13" t="s">
        <v>77</v>
      </c>
      <c r="B47" s="3">
        <v>19039</v>
      </c>
      <c r="C47" s="3">
        <v>19039</v>
      </c>
      <c r="D47" s="8">
        <f t="shared" si="0"/>
        <v>1</v>
      </c>
    </row>
    <row r="48" spans="1:4">
      <c r="A48" s="3" t="s">
        <v>31</v>
      </c>
      <c r="B48" s="3">
        <f>B4+B7+B40+B43+B44+B45+B46+B47</f>
        <v>354718</v>
      </c>
      <c r="C48" s="3">
        <f>C4+C7+C40+C43+C45+C44+C46+C47</f>
        <v>492941</v>
      </c>
      <c r="D48" s="8">
        <f t="shared" si="0"/>
        <v>1.38967010413906</v>
      </c>
    </row>
  </sheetData>
  <mergeCells count="1">
    <mergeCell ref="A1:D1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F11" sqref="F11"/>
    </sheetView>
  </sheetViews>
  <sheetFormatPr defaultColWidth="9" defaultRowHeight="18" outlineLevelCol="3"/>
  <cols>
    <col min="1" max="1" width="33.875" style="1" customWidth="1"/>
    <col min="2" max="3" width="9.25" style="1" customWidth="1"/>
    <col min="4" max="4" width="14" style="1" customWidth="1"/>
    <col min="5" max="16384" width="9" style="1"/>
  </cols>
  <sheetData>
    <row r="1" spans="1:4">
      <c r="A1" s="2" t="s">
        <v>235</v>
      </c>
      <c r="B1" s="2"/>
      <c r="C1" s="2"/>
      <c r="D1" s="2"/>
    </row>
    <row r="2" spans="1:4">
      <c r="A2" s="1" t="s">
        <v>236</v>
      </c>
      <c r="D2" s="1" t="s">
        <v>2</v>
      </c>
    </row>
    <row r="3" spans="1:4">
      <c r="A3" s="3" t="s">
        <v>3</v>
      </c>
      <c r="B3" s="3" t="s">
        <v>4</v>
      </c>
      <c r="C3" s="3" t="s">
        <v>5</v>
      </c>
      <c r="D3" s="3" t="s">
        <v>6</v>
      </c>
    </row>
    <row r="4" spans="1:4">
      <c r="A4" s="4" t="s">
        <v>237</v>
      </c>
      <c r="B4" s="5">
        <v>354718</v>
      </c>
      <c r="C4" s="5">
        <v>492941</v>
      </c>
      <c r="D4" s="6">
        <f>C4/B4</f>
        <v>1.38967010413906</v>
      </c>
    </row>
    <row r="5" spans="1:4">
      <c r="A5" s="7" t="s">
        <v>238</v>
      </c>
      <c r="B5" s="5">
        <v>60000</v>
      </c>
      <c r="C5" s="5">
        <v>39536</v>
      </c>
      <c r="D5" s="6">
        <f t="shared" ref="D5:D11" si="0">C5/B5</f>
        <v>0.658933333333333</v>
      </c>
    </row>
    <row r="6" spans="1:4">
      <c r="A6" s="4" t="s">
        <v>239</v>
      </c>
      <c r="B6" s="5">
        <v>83484</v>
      </c>
      <c r="C6" s="5">
        <v>172804</v>
      </c>
      <c r="D6" s="6">
        <f t="shared" si="0"/>
        <v>2.06990561065593</v>
      </c>
    </row>
    <row r="7" spans="1:4">
      <c r="A7" s="7" t="s">
        <v>238</v>
      </c>
      <c r="B7" s="5">
        <v>26784</v>
      </c>
      <c r="C7" s="5">
        <v>44738</v>
      </c>
      <c r="D7" s="6">
        <f t="shared" si="0"/>
        <v>1.67032556750299</v>
      </c>
    </row>
    <row r="8" spans="1:4">
      <c r="A8" s="4" t="s">
        <v>240</v>
      </c>
      <c r="B8" s="5">
        <v>377</v>
      </c>
      <c r="C8" s="5">
        <v>418</v>
      </c>
      <c r="D8" s="6">
        <f t="shared" si="0"/>
        <v>1.10875331564987</v>
      </c>
    </row>
    <row r="9" spans="1:4">
      <c r="A9" s="7" t="s">
        <v>238</v>
      </c>
      <c r="B9" s="5">
        <v>377</v>
      </c>
      <c r="C9" s="5">
        <v>413</v>
      </c>
      <c r="D9" s="6">
        <f t="shared" si="0"/>
        <v>1.09549071618037</v>
      </c>
    </row>
    <row r="10" spans="1:4">
      <c r="A10" s="3" t="s">
        <v>31</v>
      </c>
      <c r="B10" s="3">
        <f>B4+B6+B8</f>
        <v>438579</v>
      </c>
      <c r="C10" s="3">
        <f>C4+C6+C8</f>
        <v>666163</v>
      </c>
      <c r="D10" s="8">
        <f t="shared" si="0"/>
        <v>1.5189122142191</v>
      </c>
    </row>
    <row r="11" spans="1:4">
      <c r="A11" s="4" t="s">
        <v>241</v>
      </c>
      <c r="B11" s="5">
        <f>B5+B7+B9</f>
        <v>87161</v>
      </c>
      <c r="C11" s="5">
        <f>C5+C7+C9</f>
        <v>84687</v>
      </c>
      <c r="D11" s="6">
        <f t="shared" si="0"/>
        <v>0.971615745574282</v>
      </c>
    </row>
    <row r="13" spans="1:1">
      <c r="A13" s="4"/>
    </row>
  </sheetData>
  <mergeCells count="1">
    <mergeCell ref="A1:D1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16" sqref="A16"/>
    </sheetView>
  </sheetViews>
  <sheetFormatPr defaultColWidth="9" defaultRowHeight="18" outlineLevelCol="3"/>
  <cols>
    <col min="1" max="1" width="33.875" style="1" customWidth="1"/>
    <col min="2" max="3" width="9.25" style="1" customWidth="1"/>
    <col min="4" max="4" width="14" style="1" customWidth="1"/>
    <col min="5" max="16384" width="9" style="1"/>
  </cols>
  <sheetData>
    <row r="1" spans="1:4">
      <c r="A1" s="2" t="s">
        <v>242</v>
      </c>
      <c r="B1" s="2"/>
      <c r="C1" s="2"/>
      <c r="D1" s="2"/>
    </row>
    <row r="2" spans="1:4">
      <c r="A2" s="1" t="s">
        <v>243</v>
      </c>
      <c r="D2" s="1" t="s">
        <v>2</v>
      </c>
    </row>
    <row r="3" spans="1:4">
      <c r="A3" s="3" t="s">
        <v>3</v>
      </c>
      <c r="B3" s="3" t="s">
        <v>4</v>
      </c>
      <c r="C3" s="3" t="s">
        <v>5</v>
      </c>
      <c r="D3" s="3" t="s">
        <v>6</v>
      </c>
    </row>
    <row r="4" spans="1:4">
      <c r="A4" s="4" t="s">
        <v>244</v>
      </c>
      <c r="B4" s="5">
        <v>354718</v>
      </c>
      <c r="C4" s="5">
        <v>492941</v>
      </c>
      <c r="D4" s="6">
        <f>C4/B4</f>
        <v>1.38967010413906</v>
      </c>
    </row>
    <row r="5" spans="1:4">
      <c r="A5" s="7" t="s">
        <v>245</v>
      </c>
      <c r="B5" s="5">
        <v>299294</v>
      </c>
      <c r="C5" s="5">
        <v>422112</v>
      </c>
      <c r="D5" s="6">
        <f t="shared" ref="D5:D11" si="0">C5/B5</f>
        <v>1.41035904495245</v>
      </c>
    </row>
    <row r="6" spans="1:4">
      <c r="A6" s="4" t="s">
        <v>246</v>
      </c>
      <c r="B6" s="5">
        <v>83484</v>
      </c>
      <c r="C6" s="5">
        <v>172804</v>
      </c>
      <c r="D6" s="6">
        <f t="shared" si="0"/>
        <v>2.06990561065593</v>
      </c>
    </row>
    <row r="7" spans="1:4">
      <c r="A7" s="7" t="s">
        <v>245</v>
      </c>
      <c r="B7" s="5">
        <v>74432</v>
      </c>
      <c r="C7" s="5">
        <v>138541</v>
      </c>
      <c r="D7" s="6">
        <f t="shared" si="0"/>
        <v>1.86130965176268</v>
      </c>
    </row>
    <row r="8" spans="1:4">
      <c r="A8" s="4" t="s">
        <v>247</v>
      </c>
      <c r="B8" s="5">
        <v>377</v>
      </c>
      <c r="C8" s="5">
        <v>418</v>
      </c>
      <c r="D8" s="6">
        <f t="shared" si="0"/>
        <v>1.10875331564987</v>
      </c>
    </row>
    <row r="9" spans="1:4">
      <c r="A9" s="7" t="s">
        <v>245</v>
      </c>
      <c r="B9" s="5">
        <v>182</v>
      </c>
      <c r="C9" s="5">
        <v>219</v>
      </c>
      <c r="D9" s="6">
        <f t="shared" si="0"/>
        <v>1.2032967032967</v>
      </c>
    </row>
    <row r="10" spans="1:4">
      <c r="A10" s="3" t="s">
        <v>103</v>
      </c>
      <c r="B10" s="3">
        <f>B4+B6+B8</f>
        <v>438579</v>
      </c>
      <c r="C10" s="3">
        <f>C4+C6+C8</f>
        <v>666163</v>
      </c>
      <c r="D10" s="8">
        <f t="shared" si="0"/>
        <v>1.5189122142191</v>
      </c>
    </row>
    <row r="11" spans="1:4">
      <c r="A11" s="4" t="s">
        <v>248</v>
      </c>
      <c r="B11" s="5">
        <f>B5+B7+B9</f>
        <v>373908</v>
      </c>
      <c r="C11" s="5">
        <f>C5+C7+C9</f>
        <v>560872</v>
      </c>
      <c r="D11" s="6">
        <f t="shared" si="0"/>
        <v>1.50002674454679</v>
      </c>
    </row>
  </sheetData>
  <mergeCells count="1">
    <mergeCell ref="A1:D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F19" sqref="F19"/>
    </sheetView>
  </sheetViews>
  <sheetFormatPr defaultColWidth="9" defaultRowHeight="14.25" outlineLevelCol="3"/>
  <cols>
    <col min="1" max="1" width="40.375" customWidth="1"/>
    <col min="2" max="3" width="9.25" customWidth="1"/>
    <col min="4" max="4" width="12.5" customWidth="1"/>
  </cols>
  <sheetData>
    <row r="1" ht="18" spans="1:4">
      <c r="A1" s="2" t="s">
        <v>78</v>
      </c>
      <c r="B1" s="2"/>
      <c r="C1" s="2"/>
      <c r="D1" s="2"/>
    </row>
    <row r="2" ht="18" spans="1:4">
      <c r="A2" s="1" t="s">
        <v>79</v>
      </c>
      <c r="B2" s="1"/>
      <c r="C2" s="1"/>
      <c r="D2" s="1" t="s">
        <v>2</v>
      </c>
    </row>
    <row r="3" ht="18" spans="1:4">
      <c r="A3" s="5" t="s">
        <v>3</v>
      </c>
      <c r="B3" s="5" t="s">
        <v>4</v>
      </c>
      <c r="C3" s="5" t="s">
        <v>5</v>
      </c>
      <c r="D3" s="5" t="s">
        <v>6</v>
      </c>
    </row>
    <row r="4" ht="18" spans="1:4">
      <c r="A4" s="4" t="s">
        <v>80</v>
      </c>
      <c r="B4" s="5">
        <v>41878</v>
      </c>
      <c r="C4" s="5">
        <v>47961</v>
      </c>
      <c r="D4" s="6">
        <f>C4/B4</f>
        <v>1.14525526529443</v>
      </c>
    </row>
    <row r="5" ht="18" spans="1:4">
      <c r="A5" s="4" t="s">
        <v>81</v>
      </c>
      <c r="B5" s="5">
        <v>4</v>
      </c>
      <c r="C5" s="5">
        <v>8</v>
      </c>
      <c r="D5" s="6">
        <f t="shared" ref="D5:D27" si="0">C5/B5</f>
        <v>2</v>
      </c>
    </row>
    <row r="6" ht="18" spans="1:4">
      <c r="A6" s="4" t="s">
        <v>82</v>
      </c>
      <c r="B6" s="5">
        <v>9381</v>
      </c>
      <c r="C6" s="5">
        <v>11335</v>
      </c>
      <c r="D6" s="6">
        <f t="shared" si="0"/>
        <v>1.20829335891696</v>
      </c>
    </row>
    <row r="7" ht="18" spans="1:4">
      <c r="A7" s="4" t="s">
        <v>83</v>
      </c>
      <c r="B7" s="5">
        <v>48071</v>
      </c>
      <c r="C7" s="5">
        <v>56472</v>
      </c>
      <c r="D7" s="6">
        <f t="shared" si="0"/>
        <v>1.17476233071914</v>
      </c>
    </row>
    <row r="8" ht="18" spans="1:4">
      <c r="A8" s="4" t="s">
        <v>84</v>
      </c>
      <c r="B8" s="5">
        <v>2593</v>
      </c>
      <c r="C8" s="5">
        <v>4006</v>
      </c>
      <c r="D8" s="6">
        <f t="shared" si="0"/>
        <v>1.54492865406865</v>
      </c>
    </row>
    <row r="9" ht="18" spans="1:4">
      <c r="A9" s="4" t="s">
        <v>85</v>
      </c>
      <c r="B9" s="5">
        <v>4475</v>
      </c>
      <c r="C9" s="5">
        <v>9531</v>
      </c>
      <c r="D9" s="6">
        <f t="shared" si="0"/>
        <v>2.12983240223464</v>
      </c>
    </row>
    <row r="10" ht="18" spans="1:4">
      <c r="A10" s="4" t="s">
        <v>86</v>
      </c>
      <c r="B10" s="5">
        <v>52585</v>
      </c>
      <c r="C10" s="5">
        <v>54831</v>
      </c>
      <c r="D10" s="6">
        <f t="shared" si="0"/>
        <v>1.04271179994295</v>
      </c>
    </row>
    <row r="11" ht="18" spans="1:4">
      <c r="A11" s="4" t="s">
        <v>87</v>
      </c>
      <c r="B11" s="5">
        <v>37803</v>
      </c>
      <c r="C11" s="5">
        <v>42054</v>
      </c>
      <c r="D11" s="6">
        <f t="shared" si="0"/>
        <v>1.11245139274661</v>
      </c>
    </row>
    <row r="12" ht="18" spans="1:4">
      <c r="A12" s="4" t="s">
        <v>88</v>
      </c>
      <c r="B12" s="5">
        <v>2708</v>
      </c>
      <c r="C12" s="5">
        <v>10864</v>
      </c>
      <c r="D12" s="6">
        <f t="shared" si="0"/>
        <v>4.01181683899557</v>
      </c>
    </row>
    <row r="13" ht="18" spans="1:4">
      <c r="A13" s="4" t="s">
        <v>89</v>
      </c>
      <c r="B13" s="5">
        <v>7349</v>
      </c>
      <c r="C13" s="5">
        <v>7490</v>
      </c>
      <c r="D13" s="6">
        <f t="shared" si="0"/>
        <v>1.01918628384814</v>
      </c>
    </row>
    <row r="14" ht="18" spans="1:4">
      <c r="A14" s="4" t="s">
        <v>90</v>
      </c>
      <c r="B14" s="5">
        <v>43703</v>
      </c>
      <c r="C14" s="5">
        <v>73251</v>
      </c>
      <c r="D14" s="6">
        <f t="shared" si="0"/>
        <v>1.67610919158868</v>
      </c>
    </row>
    <row r="15" ht="18" spans="1:4">
      <c r="A15" s="4" t="s">
        <v>91</v>
      </c>
      <c r="B15" s="5">
        <v>17051</v>
      </c>
      <c r="C15" s="5">
        <v>54652</v>
      </c>
      <c r="D15" s="6">
        <f t="shared" si="0"/>
        <v>3.20520790569468</v>
      </c>
    </row>
    <row r="16" ht="18" spans="1:4">
      <c r="A16" s="4" t="s">
        <v>92</v>
      </c>
      <c r="B16" s="5">
        <v>6195</v>
      </c>
      <c r="C16" s="5">
        <v>5706</v>
      </c>
      <c r="D16" s="6">
        <f t="shared" si="0"/>
        <v>0.921065375302663</v>
      </c>
    </row>
    <row r="17" ht="18" spans="1:4">
      <c r="A17" s="4" t="s">
        <v>93</v>
      </c>
      <c r="B17" s="5">
        <v>1849</v>
      </c>
      <c r="C17" s="5">
        <v>4028</v>
      </c>
      <c r="D17" s="6">
        <f t="shared" si="0"/>
        <v>2.17847485127096</v>
      </c>
    </row>
    <row r="18" ht="18" spans="1:4">
      <c r="A18" s="4" t="s">
        <v>94</v>
      </c>
      <c r="B18" s="5">
        <v>0</v>
      </c>
      <c r="C18" s="5">
        <v>22</v>
      </c>
      <c r="D18" s="6"/>
    </row>
    <row r="19" ht="18" spans="1:4">
      <c r="A19" s="4" t="s">
        <v>95</v>
      </c>
      <c r="B19" s="5">
        <v>7590</v>
      </c>
      <c r="C19" s="5">
        <v>9477</v>
      </c>
      <c r="D19" s="6">
        <f t="shared" si="0"/>
        <v>1.24861660079051</v>
      </c>
    </row>
    <row r="20" ht="18" spans="1:4">
      <c r="A20" s="4" t="s">
        <v>96</v>
      </c>
      <c r="B20" s="5">
        <v>4687</v>
      </c>
      <c r="C20" s="5">
        <v>15835</v>
      </c>
      <c r="D20" s="6">
        <f t="shared" si="0"/>
        <v>3.37849370599531</v>
      </c>
    </row>
    <row r="21" ht="18" spans="1:4">
      <c r="A21" s="4" t="s">
        <v>97</v>
      </c>
      <c r="B21" s="5">
        <v>10</v>
      </c>
      <c r="C21" s="5">
        <v>1438</v>
      </c>
      <c r="D21" s="6">
        <f t="shared" si="0"/>
        <v>143.8</v>
      </c>
    </row>
    <row r="22" ht="18" spans="1:4">
      <c r="A22" s="4" t="s">
        <v>98</v>
      </c>
      <c r="B22" s="5">
        <v>2002</v>
      </c>
      <c r="C22" s="5">
        <v>6280</v>
      </c>
      <c r="D22" s="6">
        <f t="shared" si="0"/>
        <v>3.13686313686314</v>
      </c>
    </row>
    <row r="23" ht="18" spans="1:4">
      <c r="A23" s="4" t="s">
        <v>99</v>
      </c>
      <c r="B23" s="5">
        <v>2360</v>
      </c>
      <c r="C23" s="5">
        <v>0</v>
      </c>
      <c r="D23" s="6">
        <f t="shared" si="0"/>
        <v>0</v>
      </c>
    </row>
    <row r="24" ht="18" spans="1:4">
      <c r="A24" s="4" t="s">
        <v>100</v>
      </c>
      <c r="B24" s="5">
        <v>7000</v>
      </c>
      <c r="C24" s="5">
        <v>6812</v>
      </c>
      <c r="D24" s="6">
        <f t="shared" si="0"/>
        <v>0.973142857142857</v>
      </c>
    </row>
    <row r="25" ht="18" spans="1:4">
      <c r="A25" s="4" t="s">
        <v>101</v>
      </c>
      <c r="B25" s="5">
        <v>0</v>
      </c>
      <c r="C25" s="5">
        <v>0</v>
      </c>
      <c r="D25" s="6"/>
    </row>
    <row r="26" ht="18" spans="1:4">
      <c r="A26" s="4" t="s">
        <v>102</v>
      </c>
      <c r="B26" s="5">
        <v>0</v>
      </c>
      <c r="C26" s="5">
        <v>59</v>
      </c>
      <c r="D26" s="6"/>
    </row>
    <row r="27" ht="18" spans="1:4">
      <c r="A27" s="3" t="s">
        <v>103</v>
      </c>
      <c r="B27" s="3">
        <f>SUM(B4:B26)</f>
        <v>299294</v>
      </c>
      <c r="C27" s="3">
        <f>SUM(C4:C26)</f>
        <v>422112</v>
      </c>
      <c r="D27" s="8">
        <f t="shared" si="0"/>
        <v>1.41035904495245</v>
      </c>
    </row>
  </sheetData>
  <mergeCells count="1">
    <mergeCell ref="A1:D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22" workbookViewId="0">
      <selection activeCell="G25" sqref="G25"/>
    </sheetView>
  </sheetViews>
  <sheetFormatPr defaultColWidth="9" defaultRowHeight="14.25" outlineLevelCol="4"/>
  <cols>
    <col min="1" max="1" width="40.375" customWidth="1"/>
    <col min="2" max="3" width="9.25" customWidth="1"/>
    <col min="4" max="4" width="12.75" customWidth="1"/>
    <col min="5" max="5" width="14" customWidth="1"/>
  </cols>
  <sheetData>
    <row r="1" ht="18" spans="1:5">
      <c r="A1" s="2" t="s">
        <v>104</v>
      </c>
      <c r="B1" s="2"/>
      <c r="C1" s="2"/>
      <c r="D1" s="2"/>
      <c r="E1" s="2"/>
    </row>
    <row r="2" ht="18" spans="1:5">
      <c r="A2" s="9" t="s">
        <v>105</v>
      </c>
      <c r="B2" s="9"/>
      <c r="C2" s="9"/>
      <c r="D2" s="9"/>
      <c r="E2" s="9" t="s">
        <v>2</v>
      </c>
    </row>
    <row r="3" ht="18" spans="1:5">
      <c r="A3" s="3" t="s">
        <v>3</v>
      </c>
      <c r="B3" s="3" t="s">
        <v>4</v>
      </c>
      <c r="C3" s="3" t="s">
        <v>5</v>
      </c>
      <c r="D3" s="3" t="s">
        <v>6</v>
      </c>
      <c r="E3" s="3" t="s">
        <v>106</v>
      </c>
    </row>
    <row r="4" ht="18" spans="1:5">
      <c r="A4" s="13" t="s">
        <v>107</v>
      </c>
      <c r="B4" s="3">
        <f>SUM(B5:B27)</f>
        <v>299294</v>
      </c>
      <c r="C4" s="3">
        <f>SUM(C5:C27)</f>
        <v>422112</v>
      </c>
      <c r="D4" s="8">
        <f>C4/B4</f>
        <v>1.41035904495245</v>
      </c>
      <c r="E4" s="3"/>
    </row>
    <row r="5" ht="18" spans="1:5">
      <c r="A5" s="10" t="s">
        <v>108</v>
      </c>
      <c r="B5" s="11">
        <v>41878</v>
      </c>
      <c r="C5" s="11">
        <v>47961</v>
      </c>
      <c r="D5" s="6">
        <f t="shared" ref="D5:D39" si="0">C5/B5</f>
        <v>1.14525526529443</v>
      </c>
      <c r="E5" s="11"/>
    </row>
    <row r="6" ht="18" spans="1:5">
      <c r="A6" s="10" t="s">
        <v>109</v>
      </c>
      <c r="B6" s="11">
        <v>4</v>
      </c>
      <c r="C6" s="11">
        <v>8</v>
      </c>
      <c r="D6" s="6">
        <f t="shared" si="0"/>
        <v>2</v>
      </c>
      <c r="E6" s="11"/>
    </row>
    <row r="7" ht="18" spans="1:5">
      <c r="A7" s="10" t="s">
        <v>110</v>
      </c>
      <c r="B7" s="11">
        <v>9381</v>
      </c>
      <c r="C7" s="11">
        <v>11335</v>
      </c>
      <c r="D7" s="6">
        <f t="shared" si="0"/>
        <v>1.20829335891696</v>
      </c>
      <c r="E7" s="11"/>
    </row>
    <row r="8" ht="18" spans="1:5">
      <c r="A8" s="10" t="s">
        <v>111</v>
      </c>
      <c r="B8" s="11">
        <v>48071</v>
      </c>
      <c r="C8" s="11">
        <v>56472</v>
      </c>
      <c r="D8" s="6">
        <f t="shared" si="0"/>
        <v>1.17476233071914</v>
      </c>
      <c r="E8" s="11"/>
    </row>
    <row r="9" ht="18" spans="1:5">
      <c r="A9" s="10" t="s">
        <v>112</v>
      </c>
      <c r="B9" s="11">
        <v>2593</v>
      </c>
      <c r="C9" s="11">
        <v>4006</v>
      </c>
      <c r="D9" s="6">
        <f t="shared" si="0"/>
        <v>1.54492865406865</v>
      </c>
      <c r="E9" s="11"/>
    </row>
    <row r="10" ht="18" spans="1:5">
      <c r="A10" s="10" t="s">
        <v>113</v>
      </c>
      <c r="B10" s="11">
        <v>4475</v>
      </c>
      <c r="C10" s="11">
        <v>9531</v>
      </c>
      <c r="D10" s="6">
        <f t="shared" si="0"/>
        <v>2.12983240223464</v>
      </c>
      <c r="E10" s="11"/>
    </row>
    <row r="11" ht="18" spans="1:5">
      <c r="A11" s="10" t="s">
        <v>114</v>
      </c>
      <c r="B11" s="11">
        <v>52585</v>
      </c>
      <c r="C11" s="11">
        <v>54831</v>
      </c>
      <c r="D11" s="6">
        <f t="shared" si="0"/>
        <v>1.04271179994295</v>
      </c>
      <c r="E11" s="11"/>
    </row>
    <row r="12" ht="18" spans="1:5">
      <c r="A12" s="10" t="s">
        <v>115</v>
      </c>
      <c r="B12" s="11">
        <v>37803</v>
      </c>
      <c r="C12" s="11">
        <v>42054</v>
      </c>
      <c r="D12" s="6">
        <f t="shared" si="0"/>
        <v>1.11245139274661</v>
      </c>
      <c r="E12" s="11"/>
    </row>
    <row r="13" ht="18" spans="1:5">
      <c r="A13" s="10" t="s">
        <v>116</v>
      </c>
      <c r="B13" s="11">
        <v>2708</v>
      </c>
      <c r="C13" s="11">
        <v>10864</v>
      </c>
      <c r="D13" s="6">
        <f t="shared" si="0"/>
        <v>4.01181683899557</v>
      </c>
      <c r="E13" s="11"/>
    </row>
    <row r="14" ht="18" spans="1:5">
      <c r="A14" s="10" t="s">
        <v>117</v>
      </c>
      <c r="B14" s="11">
        <v>7349</v>
      </c>
      <c r="C14" s="11">
        <v>7490</v>
      </c>
      <c r="D14" s="6">
        <f t="shared" si="0"/>
        <v>1.01918628384814</v>
      </c>
      <c r="E14" s="11"/>
    </row>
    <row r="15" ht="18" spans="1:5">
      <c r="A15" s="10" t="s">
        <v>118</v>
      </c>
      <c r="B15" s="11">
        <v>43703</v>
      </c>
      <c r="C15" s="11">
        <v>73251</v>
      </c>
      <c r="D15" s="6">
        <f t="shared" si="0"/>
        <v>1.67610919158868</v>
      </c>
      <c r="E15" s="11"/>
    </row>
    <row r="16" ht="18" spans="1:5">
      <c r="A16" s="10" t="s">
        <v>119</v>
      </c>
      <c r="B16" s="11">
        <v>17051</v>
      </c>
      <c r="C16" s="11">
        <v>54652</v>
      </c>
      <c r="D16" s="6">
        <f t="shared" si="0"/>
        <v>3.20520790569468</v>
      </c>
      <c r="E16" s="11"/>
    </row>
    <row r="17" ht="18" spans="1:5">
      <c r="A17" s="10" t="s">
        <v>120</v>
      </c>
      <c r="B17" s="11">
        <v>6195</v>
      </c>
      <c r="C17" s="11">
        <v>5706</v>
      </c>
      <c r="D17" s="6">
        <f t="shared" si="0"/>
        <v>0.921065375302663</v>
      </c>
      <c r="E17" s="11"/>
    </row>
    <row r="18" ht="18" spans="1:5">
      <c r="A18" s="10" t="s">
        <v>121</v>
      </c>
      <c r="B18" s="11">
        <v>1849</v>
      </c>
      <c r="C18" s="11">
        <v>4028</v>
      </c>
      <c r="D18" s="6">
        <f t="shared" si="0"/>
        <v>2.17847485127096</v>
      </c>
      <c r="E18" s="11"/>
    </row>
    <row r="19" ht="18" spans="1:5">
      <c r="A19" s="10" t="s">
        <v>122</v>
      </c>
      <c r="B19" s="11">
        <v>0</v>
      </c>
      <c r="C19" s="11">
        <v>22</v>
      </c>
      <c r="D19" s="6"/>
      <c r="E19" s="11"/>
    </row>
    <row r="20" ht="18" spans="1:5">
      <c r="A20" s="10" t="s">
        <v>123</v>
      </c>
      <c r="B20" s="11">
        <v>7590</v>
      </c>
      <c r="C20" s="11">
        <v>9477</v>
      </c>
      <c r="D20" s="6">
        <f t="shared" si="0"/>
        <v>1.24861660079051</v>
      </c>
      <c r="E20" s="11"/>
    </row>
    <row r="21" ht="18" spans="1:5">
      <c r="A21" s="10" t="s">
        <v>124</v>
      </c>
      <c r="B21" s="11">
        <v>4687</v>
      </c>
      <c r="C21" s="11">
        <v>15835</v>
      </c>
      <c r="D21" s="6">
        <f t="shared" si="0"/>
        <v>3.37849370599531</v>
      </c>
      <c r="E21" s="11"/>
    </row>
    <row r="22" ht="18" spans="1:5">
      <c r="A22" s="10" t="s">
        <v>125</v>
      </c>
      <c r="B22" s="11">
        <v>10</v>
      </c>
      <c r="C22" s="11">
        <v>1438</v>
      </c>
      <c r="D22" s="6">
        <f t="shared" si="0"/>
        <v>143.8</v>
      </c>
      <c r="E22" s="11"/>
    </row>
    <row r="23" ht="18" spans="1:5">
      <c r="A23" s="10" t="s">
        <v>126</v>
      </c>
      <c r="B23" s="11">
        <v>2002</v>
      </c>
      <c r="C23" s="11">
        <v>6280</v>
      </c>
      <c r="D23" s="6">
        <f t="shared" si="0"/>
        <v>3.13686313686314</v>
      </c>
      <c r="E23" s="11"/>
    </row>
    <row r="24" ht="18" spans="1:5">
      <c r="A24" s="10" t="s">
        <v>127</v>
      </c>
      <c r="B24" s="11">
        <v>2360</v>
      </c>
      <c r="C24" s="11">
        <v>0</v>
      </c>
      <c r="D24" s="6">
        <f t="shared" si="0"/>
        <v>0</v>
      </c>
      <c r="E24" s="11"/>
    </row>
    <row r="25" ht="18" spans="1:5">
      <c r="A25" s="10" t="s">
        <v>128</v>
      </c>
      <c r="B25" s="11">
        <v>7000</v>
      </c>
      <c r="C25" s="11">
        <v>6812</v>
      </c>
      <c r="D25" s="6">
        <f t="shared" si="0"/>
        <v>0.973142857142857</v>
      </c>
      <c r="E25" s="11"/>
    </row>
    <row r="26" ht="18" spans="1:5">
      <c r="A26" s="10" t="s">
        <v>129</v>
      </c>
      <c r="B26" s="11">
        <v>0</v>
      </c>
      <c r="C26" s="11">
        <v>0</v>
      </c>
      <c r="D26" s="6"/>
      <c r="E26" s="11"/>
    </row>
    <row r="27" ht="18" spans="1:5">
      <c r="A27" s="10" t="s">
        <v>130</v>
      </c>
      <c r="B27" s="11">
        <v>0</v>
      </c>
      <c r="C27" s="11">
        <v>59</v>
      </c>
      <c r="D27" s="6"/>
      <c r="E27" s="11"/>
    </row>
    <row r="28" ht="18" spans="1:5">
      <c r="A28" s="13" t="s">
        <v>131</v>
      </c>
      <c r="B28" s="3">
        <f>SUM(B29:B32)</f>
        <v>14384</v>
      </c>
      <c r="C28" s="3">
        <f>SUM(C29:C32)</f>
        <v>10964</v>
      </c>
      <c r="D28" s="8">
        <f t="shared" si="0"/>
        <v>0.762235817575083</v>
      </c>
      <c r="E28" s="3"/>
    </row>
    <row r="29" ht="18" spans="1:5">
      <c r="A29" s="10" t="s">
        <v>132</v>
      </c>
      <c r="B29" s="11">
        <v>21</v>
      </c>
      <c r="C29" s="11">
        <v>21</v>
      </c>
      <c r="D29" s="6">
        <f t="shared" si="0"/>
        <v>1</v>
      </c>
      <c r="E29" s="11"/>
    </row>
    <row r="30" ht="18" spans="1:5">
      <c r="A30" s="10" t="s">
        <v>133</v>
      </c>
      <c r="B30" s="11">
        <v>8708</v>
      </c>
      <c r="C30" s="11">
        <v>5341</v>
      </c>
      <c r="D30" s="6">
        <f t="shared" si="0"/>
        <v>0.613344051446945</v>
      </c>
      <c r="E30" s="11"/>
    </row>
    <row r="31" ht="18" spans="1:5">
      <c r="A31" s="10" t="s">
        <v>134</v>
      </c>
      <c r="B31" s="11">
        <v>5527</v>
      </c>
      <c r="C31" s="11">
        <v>5474</v>
      </c>
      <c r="D31" s="6">
        <f t="shared" si="0"/>
        <v>0.990410711054822</v>
      </c>
      <c r="E31" s="11"/>
    </row>
    <row r="32" ht="18" spans="1:5">
      <c r="A32" s="10" t="s">
        <v>135</v>
      </c>
      <c r="B32" s="11">
        <v>128</v>
      </c>
      <c r="C32" s="11">
        <v>128</v>
      </c>
      <c r="D32" s="6">
        <f t="shared" si="0"/>
        <v>1</v>
      </c>
      <c r="E32" s="11"/>
    </row>
    <row r="33" ht="18" spans="1:5">
      <c r="A33" s="13" t="s">
        <v>136</v>
      </c>
      <c r="B33" s="3">
        <f>B34</f>
        <v>41040</v>
      </c>
      <c r="C33" s="3">
        <f>C34</f>
        <v>41040</v>
      </c>
      <c r="D33" s="8">
        <f t="shared" si="0"/>
        <v>1</v>
      </c>
      <c r="E33" s="3"/>
    </row>
    <row r="34" ht="18" spans="1:5">
      <c r="A34" s="10" t="s">
        <v>137</v>
      </c>
      <c r="B34" s="11">
        <v>41040</v>
      </c>
      <c r="C34" s="11">
        <v>41040</v>
      </c>
      <c r="D34" s="6">
        <f t="shared" si="0"/>
        <v>1</v>
      </c>
      <c r="E34" s="11"/>
    </row>
    <row r="35" ht="18" spans="1:5">
      <c r="A35" s="13" t="s">
        <v>138</v>
      </c>
      <c r="B35" s="3">
        <v>0</v>
      </c>
      <c r="C35" s="3"/>
      <c r="D35" s="8"/>
      <c r="E35" s="3"/>
    </row>
    <row r="36" ht="18" spans="1:5">
      <c r="A36" s="13" t="s">
        <v>139</v>
      </c>
      <c r="B36" s="3">
        <v>0</v>
      </c>
      <c r="C36" s="3"/>
      <c r="D36" s="8"/>
      <c r="E36" s="3"/>
    </row>
    <row r="37" ht="18" spans="1:5">
      <c r="A37" s="13" t="s">
        <v>140</v>
      </c>
      <c r="B37" s="3">
        <v>0</v>
      </c>
      <c r="C37" s="3">
        <v>1496</v>
      </c>
      <c r="D37" s="8"/>
      <c r="E37" s="3"/>
    </row>
    <row r="38" ht="18" spans="1:5">
      <c r="A38" s="13" t="s">
        <v>141</v>
      </c>
      <c r="B38" s="3">
        <v>0</v>
      </c>
      <c r="C38" s="3">
        <v>17329</v>
      </c>
      <c r="D38" s="8"/>
      <c r="E38" s="3"/>
    </row>
    <row r="39" ht="18" spans="1:5">
      <c r="A39" s="18" t="s">
        <v>103</v>
      </c>
      <c r="B39" s="3">
        <f>B4+B28+B33+B35+B36+B37+B38</f>
        <v>354718</v>
      </c>
      <c r="C39" s="3">
        <f>C4+C28+C33+C35+C36+C37+C38</f>
        <v>492941</v>
      </c>
      <c r="D39" s="8">
        <f t="shared" si="0"/>
        <v>1.38967010413906</v>
      </c>
      <c r="E39" s="3"/>
    </row>
  </sheetData>
  <mergeCells count="1">
    <mergeCell ref="A1:E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D15" sqref="D15"/>
    </sheetView>
  </sheetViews>
  <sheetFormatPr defaultColWidth="9" defaultRowHeight="14.25" outlineLevelCol="3"/>
  <cols>
    <col min="1" max="1" width="41.875" customWidth="1"/>
    <col min="2" max="3" width="8.875" customWidth="1"/>
    <col min="4" max="4" width="14" customWidth="1"/>
  </cols>
  <sheetData>
    <row r="1" ht="18" spans="1:4">
      <c r="A1" s="16" t="s">
        <v>142</v>
      </c>
      <c r="B1" s="16"/>
      <c r="C1" s="16"/>
      <c r="D1" s="16"/>
    </row>
    <row r="2" ht="18" spans="1:4">
      <c r="A2" s="17" t="s">
        <v>143</v>
      </c>
      <c r="B2" s="17"/>
      <c r="C2" s="17"/>
      <c r="D2" s="17" t="s">
        <v>2</v>
      </c>
    </row>
    <row r="3" ht="18" spans="1:4">
      <c r="A3" s="3" t="s">
        <v>3</v>
      </c>
      <c r="B3" s="3" t="s">
        <v>4</v>
      </c>
      <c r="C3" s="3" t="s">
        <v>5</v>
      </c>
      <c r="D3" s="3" t="s">
        <v>6</v>
      </c>
    </row>
    <row r="4" ht="18" spans="1:4">
      <c r="A4" s="13" t="s">
        <v>144</v>
      </c>
      <c r="B4" s="3">
        <v>33306</v>
      </c>
      <c r="C4" s="3">
        <v>28190</v>
      </c>
      <c r="D4" s="8">
        <f>C4/B4</f>
        <v>0.846394043115355</v>
      </c>
    </row>
    <row r="5" ht="18" spans="1:4">
      <c r="A5" s="13" t="s">
        <v>145</v>
      </c>
      <c r="B5" s="3">
        <v>3358</v>
      </c>
      <c r="C5" s="3">
        <v>3456</v>
      </c>
      <c r="D5" s="8">
        <f t="shared" ref="D5:D10" si="0">C5/B5</f>
        <v>1.02918403811793</v>
      </c>
    </row>
    <row r="6" ht="18" spans="1:4">
      <c r="A6" s="13" t="s">
        <v>146</v>
      </c>
      <c r="B6" s="3">
        <f>B7+B8</f>
        <v>51125</v>
      </c>
      <c r="C6" s="3">
        <f>C7+C8</f>
        <v>51828</v>
      </c>
      <c r="D6" s="8">
        <f t="shared" si="0"/>
        <v>1.01375061124694</v>
      </c>
    </row>
    <row r="7" ht="18" spans="1:4">
      <c r="A7" s="10" t="s">
        <v>147</v>
      </c>
      <c r="B7" s="11">
        <v>48279</v>
      </c>
      <c r="C7" s="11">
        <v>48768</v>
      </c>
      <c r="D7" s="6">
        <f t="shared" si="0"/>
        <v>1.01012862735351</v>
      </c>
    </row>
    <row r="8" ht="18" spans="1:4">
      <c r="A8" s="10" t="s">
        <v>148</v>
      </c>
      <c r="B8" s="11">
        <v>2846</v>
      </c>
      <c r="C8" s="11">
        <v>3060</v>
      </c>
      <c r="D8" s="6">
        <f t="shared" si="0"/>
        <v>1.07519325368939</v>
      </c>
    </row>
    <row r="9" ht="18" spans="1:4">
      <c r="A9" s="13" t="s">
        <v>149</v>
      </c>
      <c r="B9" s="3">
        <v>4951</v>
      </c>
      <c r="C9" s="3">
        <v>4041</v>
      </c>
      <c r="D9" s="8">
        <f t="shared" si="0"/>
        <v>0.816198747727732</v>
      </c>
    </row>
    <row r="10" ht="18" spans="1:4">
      <c r="A10" s="3" t="s">
        <v>103</v>
      </c>
      <c r="B10" s="3">
        <f>B4+B5+B6+B9</f>
        <v>92740</v>
      </c>
      <c r="C10" s="3">
        <f>C4+C5+C6+C9</f>
        <v>87515</v>
      </c>
      <c r="D10" s="8">
        <f t="shared" si="0"/>
        <v>0.943659693767522</v>
      </c>
    </row>
  </sheetData>
  <mergeCells count="1">
    <mergeCell ref="A1:D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R28" sqref="R28"/>
    </sheetView>
  </sheetViews>
  <sheetFormatPr defaultColWidth="9" defaultRowHeight="14.25" outlineLevelRow="3" outlineLevelCol="1"/>
  <cols>
    <col min="1" max="2" width="25.375" customWidth="1"/>
  </cols>
  <sheetData>
    <row r="1" ht="18" spans="1:2">
      <c r="A1" s="2" t="s">
        <v>150</v>
      </c>
      <c r="B1" s="15"/>
    </row>
    <row r="2" ht="18" spans="1:2">
      <c r="A2" s="9" t="s">
        <v>151</v>
      </c>
      <c r="B2" s="9" t="s">
        <v>2</v>
      </c>
    </row>
    <row r="3" ht="18" spans="1:2">
      <c r="A3" s="3" t="s">
        <v>152</v>
      </c>
      <c r="B3" s="3" t="s">
        <v>153</v>
      </c>
    </row>
    <row r="4" ht="18" spans="1:2">
      <c r="A4" s="11" t="s">
        <v>154</v>
      </c>
      <c r="B4" s="11">
        <v>203344</v>
      </c>
    </row>
  </sheetData>
  <mergeCells count="1">
    <mergeCell ref="A1:B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B19" sqref="B19"/>
    </sheetView>
  </sheetViews>
  <sheetFormatPr defaultColWidth="9" defaultRowHeight="14.25" outlineLevelCol="3"/>
  <cols>
    <col min="1" max="1" width="37.75" customWidth="1"/>
    <col min="2" max="3" width="8.875" customWidth="1"/>
    <col min="4" max="4" width="14" customWidth="1"/>
  </cols>
  <sheetData>
    <row r="1" ht="18" spans="1:4">
      <c r="A1" s="2" t="s">
        <v>155</v>
      </c>
      <c r="B1" s="2"/>
      <c r="C1" s="2"/>
      <c r="D1" s="2"/>
    </row>
    <row r="2" ht="18" spans="1:4">
      <c r="A2" s="1" t="s">
        <v>156</v>
      </c>
      <c r="B2" s="1"/>
      <c r="C2" s="1"/>
      <c r="D2" s="1" t="s">
        <v>2</v>
      </c>
    </row>
    <row r="3" ht="18" spans="1:4">
      <c r="A3" s="3" t="s">
        <v>3</v>
      </c>
      <c r="B3" s="3" t="s">
        <v>4</v>
      </c>
      <c r="C3" s="3" t="s">
        <v>5</v>
      </c>
      <c r="D3" s="3" t="s">
        <v>6</v>
      </c>
    </row>
    <row r="4" ht="18" spans="1:4">
      <c r="A4" s="4" t="s">
        <v>157</v>
      </c>
      <c r="B4" s="5">
        <v>4326</v>
      </c>
      <c r="C4" s="5">
        <v>1425</v>
      </c>
      <c r="D4" s="6">
        <f>C4/B4</f>
        <v>0.329403606102635</v>
      </c>
    </row>
    <row r="5" ht="18" spans="1:4">
      <c r="A5" s="4" t="s">
        <v>158</v>
      </c>
      <c r="B5" s="5">
        <v>19800</v>
      </c>
      <c r="C5" s="5">
        <v>30216</v>
      </c>
      <c r="D5" s="6">
        <f t="shared" ref="D5:D10" si="0">C5/B5</f>
        <v>1.52606060606061</v>
      </c>
    </row>
    <row r="6" ht="18" spans="1:4">
      <c r="A6" s="4" t="s">
        <v>159</v>
      </c>
      <c r="B6" s="5">
        <v>598</v>
      </c>
      <c r="C6" s="5">
        <v>946</v>
      </c>
      <c r="D6" s="6">
        <f t="shared" si="0"/>
        <v>1.5819397993311</v>
      </c>
    </row>
    <row r="7" ht="18" spans="1:4">
      <c r="A7" s="4" t="s">
        <v>160</v>
      </c>
      <c r="B7" s="5">
        <v>1500</v>
      </c>
      <c r="C7" s="5">
        <v>724</v>
      </c>
      <c r="D7" s="6">
        <f t="shared" si="0"/>
        <v>0.482666666666667</v>
      </c>
    </row>
    <row r="8" ht="18" spans="1:4">
      <c r="A8" s="4" t="s">
        <v>161</v>
      </c>
      <c r="B8" s="5">
        <v>560</v>
      </c>
      <c r="C8" s="5">
        <v>615</v>
      </c>
      <c r="D8" s="6">
        <f t="shared" si="0"/>
        <v>1.09821428571429</v>
      </c>
    </row>
    <row r="9" ht="18" spans="1:4">
      <c r="A9" s="4" t="s">
        <v>162</v>
      </c>
      <c r="B9" s="5">
        <v>0</v>
      </c>
      <c r="C9" s="5">
        <v>10812</v>
      </c>
      <c r="D9" s="6"/>
    </row>
    <row r="10" ht="18" spans="1:4">
      <c r="A10" s="3" t="s">
        <v>163</v>
      </c>
      <c r="B10" s="3">
        <f>SUM(B4:B9)</f>
        <v>26784</v>
      </c>
      <c r="C10" s="3">
        <f>SUM(C4:C9)</f>
        <v>44738</v>
      </c>
      <c r="D10" s="8">
        <f t="shared" si="0"/>
        <v>1.67032556750299</v>
      </c>
    </row>
  </sheetData>
  <mergeCells count="1">
    <mergeCell ref="A1:D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G15" sqref="G15"/>
    </sheetView>
  </sheetViews>
  <sheetFormatPr defaultColWidth="9" defaultRowHeight="18" outlineLevelCol="3"/>
  <cols>
    <col min="1" max="1" width="37.75" style="1" customWidth="1"/>
    <col min="2" max="2" width="8.875" style="1" customWidth="1"/>
    <col min="3" max="3" width="9.25" style="1" customWidth="1"/>
    <col min="4" max="4" width="14" style="1" customWidth="1"/>
    <col min="5" max="16384" width="9" style="1"/>
  </cols>
  <sheetData>
    <row r="1" spans="1:4">
      <c r="A1" s="2" t="s">
        <v>164</v>
      </c>
      <c r="B1" s="2"/>
      <c r="C1" s="2"/>
      <c r="D1" s="2"/>
    </row>
    <row r="2" spans="1:4">
      <c r="A2" s="1" t="s">
        <v>165</v>
      </c>
      <c r="D2" s="1" t="s">
        <v>2</v>
      </c>
    </row>
    <row r="3" spans="1:4">
      <c r="A3" s="3" t="s">
        <v>3</v>
      </c>
      <c r="B3" s="3" t="s">
        <v>4</v>
      </c>
      <c r="C3" s="3" t="s">
        <v>5</v>
      </c>
      <c r="D3" s="3" t="s">
        <v>6</v>
      </c>
    </row>
    <row r="4" spans="1:4">
      <c r="A4" s="4" t="s">
        <v>157</v>
      </c>
      <c r="B4" s="5">
        <v>4326</v>
      </c>
      <c r="C4" s="5">
        <v>1425</v>
      </c>
      <c r="D4" s="6">
        <v>0.329403606102635</v>
      </c>
    </row>
    <row r="5" spans="1:4">
      <c r="A5" s="4" t="s">
        <v>158</v>
      </c>
      <c r="B5" s="5">
        <v>19800</v>
      </c>
      <c r="C5" s="5">
        <v>30216</v>
      </c>
      <c r="D5" s="6">
        <v>1.52606060606061</v>
      </c>
    </row>
    <row r="6" spans="1:4">
      <c r="A6" s="4" t="s">
        <v>159</v>
      </c>
      <c r="B6" s="5">
        <v>598</v>
      </c>
      <c r="C6" s="5">
        <v>946</v>
      </c>
      <c r="D6" s="6">
        <v>1.5819397993311</v>
      </c>
    </row>
    <row r="7" spans="1:4">
      <c r="A7" s="4" t="s">
        <v>160</v>
      </c>
      <c r="B7" s="5">
        <v>1500</v>
      </c>
      <c r="C7" s="5">
        <v>724</v>
      </c>
      <c r="D7" s="6">
        <v>0.482666666666667</v>
      </c>
    </row>
    <row r="8" spans="1:4">
      <c r="A8" s="4" t="s">
        <v>161</v>
      </c>
      <c r="B8" s="5">
        <v>560</v>
      </c>
      <c r="C8" s="5">
        <v>615</v>
      </c>
      <c r="D8" s="6">
        <v>1.09821428571429</v>
      </c>
    </row>
    <row r="9" spans="1:4">
      <c r="A9" s="4" t="s">
        <v>162</v>
      </c>
      <c r="B9" s="5">
        <v>0</v>
      </c>
      <c r="C9" s="5">
        <v>10812</v>
      </c>
      <c r="D9" s="6"/>
    </row>
    <row r="10" spans="1:4">
      <c r="A10" s="3" t="s">
        <v>31</v>
      </c>
      <c r="B10" s="3">
        <v>26784</v>
      </c>
      <c r="C10" s="3">
        <v>44738</v>
      </c>
      <c r="D10" s="8">
        <v>1.67032556750299</v>
      </c>
    </row>
    <row r="11" spans="1:4">
      <c r="A11" s="4"/>
      <c r="B11" s="5"/>
      <c r="C11" s="5"/>
      <c r="D11" s="6"/>
    </row>
    <row r="12" spans="1:4">
      <c r="A12" s="4" t="s">
        <v>166</v>
      </c>
      <c r="B12" s="5">
        <v>10338</v>
      </c>
      <c r="C12" s="5">
        <v>10359</v>
      </c>
      <c r="D12" s="6">
        <f>C12/B12</f>
        <v>1.00203134068485</v>
      </c>
    </row>
    <row r="13" spans="1:4">
      <c r="A13" s="4" t="s">
        <v>167</v>
      </c>
      <c r="B13" s="5">
        <v>5252</v>
      </c>
      <c r="C13" s="5">
        <v>38752</v>
      </c>
      <c r="D13" s="6">
        <f t="shared" ref="D13:D16" si="0">C13/B13</f>
        <v>7.37852246763138</v>
      </c>
    </row>
    <row r="14" spans="1:4">
      <c r="A14" s="4" t="s">
        <v>168</v>
      </c>
      <c r="B14" s="5">
        <v>41110</v>
      </c>
      <c r="C14" s="5">
        <v>78955</v>
      </c>
      <c r="D14" s="6">
        <f t="shared" si="0"/>
        <v>1.9205789345658</v>
      </c>
    </row>
    <row r="15" spans="1:4">
      <c r="A15" s="4" t="s">
        <v>169</v>
      </c>
      <c r="B15" s="5">
        <v>0</v>
      </c>
      <c r="C15" s="5">
        <v>0</v>
      </c>
      <c r="D15" s="6"/>
    </row>
    <row r="16" spans="1:4">
      <c r="A16" s="3" t="s">
        <v>163</v>
      </c>
      <c r="B16" s="3">
        <f>B10+B12+B13+B14+B15</f>
        <v>83484</v>
      </c>
      <c r="C16" s="3">
        <f>C10+C12+C13+C14+C15</f>
        <v>172804</v>
      </c>
      <c r="D16" s="8">
        <f t="shared" si="0"/>
        <v>2.06990561065593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A12" sqref="A12"/>
    </sheetView>
  </sheetViews>
  <sheetFormatPr defaultColWidth="9" defaultRowHeight="18" outlineLevelCol="3"/>
  <cols>
    <col min="1" max="1" width="35.125" style="9" customWidth="1"/>
    <col min="2" max="2" width="8.875" style="9" customWidth="1"/>
    <col min="3" max="3" width="9.25" style="9" customWidth="1"/>
    <col min="4" max="4" width="14" style="9" customWidth="1"/>
    <col min="5" max="16384" width="9" style="9"/>
  </cols>
  <sheetData>
    <row r="1" spans="1:4">
      <c r="A1" s="2" t="s">
        <v>170</v>
      </c>
      <c r="B1" s="2"/>
      <c r="C1" s="2"/>
      <c r="D1" s="2"/>
    </row>
    <row r="2" spans="1:4">
      <c r="A2" s="9" t="s">
        <v>171</v>
      </c>
      <c r="D2" s="9" t="s">
        <v>2</v>
      </c>
    </row>
    <row r="3" spans="1:4">
      <c r="A3" s="3" t="s">
        <v>3</v>
      </c>
      <c r="B3" s="3" t="s">
        <v>4</v>
      </c>
      <c r="C3" s="3" t="s">
        <v>5</v>
      </c>
      <c r="D3" s="3" t="s">
        <v>6</v>
      </c>
    </row>
    <row r="4" spans="1:4">
      <c r="A4" s="10" t="s">
        <v>172</v>
      </c>
      <c r="B4" s="11"/>
      <c r="C4" s="11">
        <v>77</v>
      </c>
      <c r="D4" s="6"/>
    </row>
    <row r="5" spans="1:4">
      <c r="A5" s="10" t="s">
        <v>173</v>
      </c>
      <c r="B5" s="11">
        <v>5656</v>
      </c>
      <c r="C5" s="11">
        <v>5974</v>
      </c>
      <c r="D5" s="6">
        <f t="shared" ref="D5:D13" si="0">C5/B5</f>
        <v>1.05622347949081</v>
      </c>
    </row>
    <row r="6" spans="1:4">
      <c r="A6" s="10" t="s">
        <v>174</v>
      </c>
      <c r="B6" s="11">
        <v>25834</v>
      </c>
      <c r="C6" s="11">
        <v>19268</v>
      </c>
      <c r="D6" s="6">
        <f t="shared" si="0"/>
        <v>0.745838817062785</v>
      </c>
    </row>
    <row r="7" spans="1:4">
      <c r="A7" s="10" t="s">
        <v>175</v>
      </c>
      <c r="B7" s="11">
        <v>34225</v>
      </c>
      <c r="C7" s="11">
        <v>56740</v>
      </c>
      <c r="D7" s="6">
        <f t="shared" si="0"/>
        <v>1.65785244704164</v>
      </c>
    </row>
    <row r="8" spans="1:4">
      <c r="A8" s="10" t="s">
        <v>176</v>
      </c>
      <c r="B8" s="11">
        <v>1500</v>
      </c>
      <c r="C8" s="11">
        <v>615</v>
      </c>
      <c r="D8" s="6">
        <f t="shared" si="0"/>
        <v>0.41</v>
      </c>
    </row>
    <row r="9" spans="1:4">
      <c r="A9" s="10" t="s">
        <v>177</v>
      </c>
      <c r="B9" s="11">
        <v>1429</v>
      </c>
      <c r="C9" s="11">
        <v>35951</v>
      </c>
      <c r="D9" s="6">
        <f t="shared" si="0"/>
        <v>25.1581525542337</v>
      </c>
    </row>
    <row r="10" spans="1:4">
      <c r="A10" s="10" t="s">
        <v>178</v>
      </c>
      <c r="B10" s="11">
        <v>5788</v>
      </c>
      <c r="C10" s="11">
        <v>5964</v>
      </c>
      <c r="D10" s="6">
        <f t="shared" si="0"/>
        <v>1.03040774015204</v>
      </c>
    </row>
    <row r="11" spans="1:4">
      <c r="A11" s="10" t="s">
        <v>179</v>
      </c>
      <c r="B11" s="11"/>
      <c r="C11" s="11">
        <v>39</v>
      </c>
      <c r="D11" s="6"/>
    </row>
    <row r="12" spans="1:4">
      <c r="A12" s="10" t="s">
        <v>180</v>
      </c>
      <c r="B12" s="11"/>
      <c r="C12" s="11">
        <v>13913</v>
      </c>
      <c r="D12" s="6"/>
    </row>
    <row r="13" spans="1:4">
      <c r="A13" s="3" t="s">
        <v>181</v>
      </c>
      <c r="B13" s="3">
        <f>SUM(B5:B10)</f>
        <v>74432</v>
      </c>
      <c r="C13" s="3">
        <f>SUM(C4:C12)</f>
        <v>138541</v>
      </c>
      <c r="D13" s="8">
        <f t="shared" si="0"/>
        <v>1.86130965176268</v>
      </c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2020年一般公共预算收入执行情况表</vt:lpstr>
      <vt:lpstr>2020年一般公共预算收入执行情况</vt:lpstr>
      <vt:lpstr>2020年一般公共预算支出执行情况</vt:lpstr>
      <vt:lpstr>2020年本级一般公共预算支出执行情况表</vt:lpstr>
      <vt:lpstr>2020年秭归县县本级基本支出执行情况表</vt:lpstr>
      <vt:lpstr>2020年秭归县一般债务限额表</vt:lpstr>
      <vt:lpstr>2020年政府性基金收入执行情况表</vt:lpstr>
      <vt:lpstr>2020年秭归县本级政府性基金收入执行情况表</vt:lpstr>
      <vt:lpstr>2020年秭归县政府性基金支出执行情况表</vt:lpstr>
      <vt:lpstr>2020年秭归县本级政府性基金支出执行情况表</vt:lpstr>
      <vt:lpstr>2020年秭归县专项债务限额表</vt:lpstr>
      <vt:lpstr>2020年秭归县国有资本经营收入执行情况表</vt:lpstr>
      <vt:lpstr>2020年秭归县本级国有资本经营收入执行情况表</vt:lpstr>
      <vt:lpstr>2020年秭归县国有资本经营支出执行情况表</vt:lpstr>
      <vt:lpstr>2020年秭归县本级国有资本经营支出执行情况表</vt:lpstr>
      <vt:lpstr>2020年秭归县社会保险基金收入执行情况表</vt:lpstr>
      <vt:lpstr>2020年秭归县本级社会保险基金收入执行情况表</vt:lpstr>
      <vt:lpstr>2020年秭归县社会保险基金支出执行情况表</vt:lpstr>
      <vt:lpstr>2020年秭归县本级社会保险基金支出执行情况表</vt:lpstr>
      <vt:lpstr>2020秭归县财政收入执行情况</vt:lpstr>
      <vt:lpstr>2020年秭归县财政支出执行情况表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柚子茶</cp:lastModifiedBy>
  <dcterms:created xsi:type="dcterms:W3CDTF">2021-03-11T02:06:00Z</dcterms:created>
  <dcterms:modified xsi:type="dcterms:W3CDTF">2023-03-08T08:22:54Z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378602E8864B471882CE275FEDF7DB0B</vt:lpwstr>
  </property>
  <property fmtid="{D5CDD505-2E9C-101B-9397-08002B2CF9AE}" pid="3" name="KSOProductBuildVer">
    <vt:lpwstr>2052-11.1.0.13703</vt:lpwstr>
  </property>
</Properties>
</file>